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CRK-CNDE\Finances - financiën\Rapport financier\2021\"/>
    </mc:Choice>
  </mc:AlternateContent>
  <xr:revisionPtr revIDLastSave="0" documentId="13_ncr:1_{19517AE3-8C9F-4D24-BFE4-4597DED07037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Uitgaven - dépenses 2021" sheetId="1" r:id="rId1"/>
    <sheet name="OHbijdragen-contributions 2021 " sheetId="2" r:id="rId2"/>
    <sheet name="Kasboek-livre de caisse" sheetId="3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I52" i="3"/>
  <c r="I48" i="3"/>
  <c r="I45" i="3"/>
  <c r="M23" i="3"/>
  <c r="M22" i="3"/>
  <c r="D34" i="1" l="1"/>
  <c r="C34" i="1"/>
  <c r="D25" i="1" l="1"/>
  <c r="C3" i="1" l="1"/>
  <c r="D3" i="1"/>
  <c r="C14" i="1"/>
  <c r="D14" i="1"/>
  <c r="D12" i="1" s="1"/>
  <c r="D45" i="1" s="1"/>
  <c r="D21" i="1"/>
  <c r="D23" i="1"/>
  <c r="C25" i="1"/>
  <c r="D43" i="1"/>
  <c r="C12" i="1" l="1"/>
  <c r="C45" i="1" s="1"/>
  <c r="D7" i="2"/>
  <c r="D5" i="2"/>
  <c r="D3" i="2"/>
  <c r="C20" i="2"/>
  <c r="D9" i="2"/>
  <c r="D11" i="2"/>
  <c r="D13" i="2"/>
  <c r="D15" i="2"/>
  <c r="D17" i="2"/>
  <c r="B20" i="2" l="1"/>
  <c r="H49" i="3"/>
  <c r="J48" i="3"/>
  <c r="H44" i="3"/>
  <c r="J45" i="3"/>
  <c r="J52" i="3"/>
</calcChain>
</file>

<file path=xl/sharedStrings.xml><?xml version="1.0" encoding="utf-8"?>
<sst xmlns="http://schemas.openxmlformats.org/spreadsheetml/2006/main" count="209" uniqueCount="162">
  <si>
    <t>Personeelskosten</t>
  </si>
  <si>
    <t>Activiteiten</t>
  </si>
  <si>
    <t>Collège Commission communautaire française</t>
  </si>
  <si>
    <t>Gouvernement Communauté française</t>
  </si>
  <si>
    <t>Gouvernement de la Région wallonne</t>
  </si>
  <si>
    <t>Vlaamse Regering</t>
  </si>
  <si>
    <t>Totaal gevraagd</t>
  </si>
  <si>
    <t>Federale regering</t>
  </si>
  <si>
    <t>Regering van de Duitstalige Gemeenschap</t>
  </si>
  <si>
    <t>Verenigd College Gemeenschappelijke Gemeenschapscommissie</t>
  </si>
  <si>
    <t xml:space="preserve">Regering van het Brussels Hoofdstedelijk Gewest </t>
  </si>
  <si>
    <t xml:space="preserve">Activiteit 3.1 : Vergaderingen GOV, ADV en Bureau </t>
  </si>
  <si>
    <t>Activiteit 4.1 : Ontwikkeling nationale kindvriendelijke versie Slotbeschouwingen VN-Kinderrechtencomité</t>
  </si>
  <si>
    <t>Activiteit 6.3: Dagelijkse werking NCRK-Secretariaat</t>
  </si>
  <si>
    <t>Posten beleidsplan</t>
  </si>
  <si>
    <t>Postes plan de gestion</t>
  </si>
  <si>
    <t>Frais de personnel</t>
  </si>
  <si>
    <t>Kostenraming/estimation budgettaire</t>
  </si>
  <si>
    <t>Activités</t>
  </si>
  <si>
    <t>Activité 3.1 :. Réunions organes CNDE</t>
  </si>
  <si>
    <t>Activité 6.3 : Fonctionnement journalier du secrétariat</t>
  </si>
  <si>
    <t>Activité 7.1 : Entretien site web</t>
  </si>
  <si>
    <t>Total</t>
  </si>
  <si>
    <t xml:space="preserve">Activité 4.1 : Développement d'une version nationale des childfriendly COB's du CRC </t>
  </si>
  <si>
    <t>Totaal</t>
  </si>
  <si>
    <t>6.3.1. Varia (Openbaar vervoer, materiaal, publicaties,…)</t>
  </si>
  <si>
    <t>6.3.1. Divers (Matériel, transport en commun, publications,…)</t>
  </si>
  <si>
    <t>6.3.2. Vertalingen (buiten specifieke projecten)</t>
  </si>
  <si>
    <t>6.3.2. Traductions (hors projets spécifiques)</t>
  </si>
  <si>
    <t>6.3.3. Representatiekosten</t>
  </si>
  <si>
    <t>6.3.3. Frais de représentation</t>
  </si>
  <si>
    <t>Effectief gebruik / Dépenses effectives</t>
  </si>
  <si>
    <t>Bijdragende overheid- gouvernement contribuant</t>
  </si>
  <si>
    <t>Gevraagde bijdrage/budget demandé</t>
  </si>
  <si>
    <t>Ontvangen budget/ Budget reçu</t>
  </si>
  <si>
    <t>Uitstaande bijdrage/contribution manquante</t>
  </si>
  <si>
    <t>DATES</t>
  </si>
  <si>
    <t>EXT N°</t>
  </si>
  <si>
    <t>DONNEURS D'ORDRE</t>
  </si>
  <si>
    <t>Budget-cat</t>
  </si>
  <si>
    <t>Budget-detail</t>
  </si>
  <si>
    <t>DATE FACTURE</t>
  </si>
  <si>
    <t>RECETTES</t>
  </si>
  <si>
    <t>DEPENSES</t>
  </si>
  <si>
    <t>1.1. Voorzitter</t>
  </si>
  <si>
    <t>1.2. Attaché FR (voltijds)</t>
  </si>
  <si>
    <t>1.3. Attaché NL (80%)</t>
  </si>
  <si>
    <t>1.4. Administratief medewerker (50%)</t>
  </si>
  <si>
    <t>Activiteit 2.2 : Specifieke studie “Kinderen geplaatst in een GI/IPPJ”</t>
  </si>
  <si>
    <t>2.2.1. Vertaling</t>
  </si>
  <si>
    <t>2.2.2. Vormgeving studie</t>
  </si>
  <si>
    <t xml:space="preserve">2.2.3. Drukwerk studie </t>
  </si>
  <si>
    <t>2.2.4. Voorstelling</t>
  </si>
  <si>
    <t>2.2.5. Verspreiding</t>
  </si>
  <si>
    <t>Activiteit 3.2 : Plenaire zitting NCRK</t>
  </si>
  <si>
    <t>Activité 3.2 : Séances plénières CNDE</t>
  </si>
  <si>
    <t>4.1.1. Weekend « droits de l’enfant » du Children Advisory Group</t>
  </si>
  <si>
    <t>4.1.2. Ontmoetingen van de  Children Working Groups</t>
  </si>
  <si>
    <t>4.1.2. Rencontres des Children Working Groups</t>
  </si>
  <si>
    <t>4.1.3. Productie van het eindproduct</t>
  </si>
  <si>
    <t>4.1.3. Production du produit final</t>
  </si>
  <si>
    <t>4.1.4. Voorstelling van het eindproduct</t>
  </si>
  <si>
    <t>4.1.4. Présentation du produit final</t>
  </si>
  <si>
    <t>4.1.5. Verspreiding van het eindproduct</t>
  </si>
  <si>
    <t>4.1.5. Diffusion du produit final</t>
  </si>
  <si>
    <t xml:space="preserve">Activité 5.1 : Mise en page + impression avis  </t>
  </si>
  <si>
    <t xml:space="preserve">Activiteit 6.4 : Vorming / opleiding NCRK-Secretariaat </t>
  </si>
  <si>
    <t>Activité 6.4 : Formations Secrétariat CNDE</t>
  </si>
  <si>
    <t>Activiteit 7.1 : Onderhoud website</t>
  </si>
  <si>
    <t>Activité 7.3 : Missions et participation à des conférences (internationales)</t>
  </si>
  <si>
    <t>1.1. Présidente</t>
  </si>
  <si>
    <t>1.2. Attaché FR (temps plein)</t>
  </si>
  <si>
    <t>1.4. Assistant(e) administratif(ve) (50%)</t>
  </si>
  <si>
    <t>Activité 2.2 : Etude spécifique "Enfants placés en IPPJ/GI"</t>
  </si>
  <si>
    <t>2.2.1. Traduction</t>
  </si>
  <si>
    <t>2.2.2.Mise en page</t>
  </si>
  <si>
    <t>2.2.3. Impression</t>
  </si>
  <si>
    <t>2.2.4. Présentation</t>
  </si>
  <si>
    <t>2.2.5. Diffusion</t>
  </si>
  <si>
    <t>4.1.1. Weekend "kinderrechten" van de Children Advisory Group (CCG)</t>
  </si>
  <si>
    <t>Rapport financier 2021</t>
  </si>
  <si>
    <t xml:space="preserve">Activiteit 5.1 : Ondersteunen redactie adviezen ADV + verspreiding </t>
  </si>
  <si>
    <t>NUMERO FACTURE</t>
  </si>
  <si>
    <t>Mme Geubelle Véronique</t>
  </si>
  <si>
    <t>MCF - SGF Cpt. Cent/Dépenses</t>
  </si>
  <si>
    <t>Ontvangst</t>
  </si>
  <si>
    <t>CNDE Subvention</t>
  </si>
  <si>
    <t xml:space="preserve">SPF Finances </t>
  </si>
  <si>
    <t>Solde traitements 2020</t>
  </si>
  <si>
    <t>Traitements 2021</t>
  </si>
  <si>
    <t>Commission Com. Com.</t>
  </si>
  <si>
    <t>2021/Commission Com. Com.</t>
  </si>
  <si>
    <t>2020/Commission Com. Com.</t>
  </si>
  <si>
    <t>Gouvernement C. G.</t>
  </si>
  <si>
    <t xml:space="preserve">2021/Gouvernement C. G. </t>
  </si>
  <si>
    <t>2000010381/2021/Bruss.Hoofdst.Gewest/Commissie 62.7</t>
  </si>
  <si>
    <t>FOD Justitie</t>
  </si>
  <si>
    <t>2021/Fed.Reg./Com. 62.7</t>
  </si>
  <si>
    <t>Coordination des ONG</t>
  </si>
  <si>
    <t>4.1. Childfriendly COB</t>
  </si>
  <si>
    <t>8/2021</t>
  </si>
  <si>
    <t>Infomaniak</t>
  </si>
  <si>
    <t>Activité 7.1. Entretien site web</t>
  </si>
  <si>
    <t>2187361</t>
  </si>
  <si>
    <t>Mme Bourgeois Anne</t>
  </si>
  <si>
    <t>6.4. Formation secrétariat</t>
  </si>
  <si>
    <t>Acompte + solde formation</t>
  </si>
  <si>
    <t>Kenniscentrum</t>
  </si>
  <si>
    <t>2021/05</t>
  </si>
  <si>
    <t>6/2021</t>
  </si>
  <si>
    <t>2021/04</t>
  </si>
  <si>
    <t>Vlaamse regering</t>
  </si>
  <si>
    <t>Mme Van Laethem Karen</t>
  </si>
  <si>
    <t>Productions associées</t>
  </si>
  <si>
    <t>MCF-SGF CPT. Cent/Dépenses</t>
  </si>
  <si>
    <t>CNDE 2020</t>
  </si>
  <si>
    <t>Spw-Dgt2Budg.Log.Tech.Info</t>
  </si>
  <si>
    <t>KASBOEK - LIVRE DE CAISSE 2021</t>
  </si>
  <si>
    <t>Inkomsten 2020</t>
  </si>
  <si>
    <t>Uitgaven 2020</t>
  </si>
  <si>
    <t>Inkomsten 2021</t>
  </si>
  <si>
    <t>Uitgaven 2021</t>
  </si>
  <si>
    <t>Activiteit 7.3 : Missies en deelname aan (internationale) conferenties</t>
  </si>
  <si>
    <t>SOLDES</t>
  </si>
  <si>
    <t>Solde au 1/01/2021</t>
  </si>
  <si>
    <t xml:space="preserve"> </t>
  </si>
  <si>
    <t>SPF Finances</t>
  </si>
  <si>
    <t>Région de Bruxelles-Capitale</t>
  </si>
  <si>
    <t>m</t>
  </si>
  <si>
    <t>2021/Vlaamse regering</t>
  </si>
  <si>
    <t>Remboursement facture zoom 01-08/21</t>
  </si>
  <si>
    <t xml:space="preserve">F4YR </t>
  </si>
  <si>
    <t>022/1055/21471</t>
  </si>
  <si>
    <t>21/30015/01/15109271 Dotation 2021 CNDE</t>
  </si>
  <si>
    <t>30/2021</t>
  </si>
  <si>
    <t>La Fermette Anderlecht</t>
  </si>
  <si>
    <t>Activité 6.3. Fonctionnement journalier</t>
  </si>
  <si>
    <t>355/10/2021</t>
  </si>
  <si>
    <t>466015</t>
  </si>
  <si>
    <t>Frais d'impression</t>
  </si>
  <si>
    <t>Madame Van Laethem Karen</t>
  </si>
  <si>
    <t>Frais représentation</t>
  </si>
  <si>
    <t>SPF Justice</t>
  </si>
  <si>
    <t>2021/GF/Commission 62.7</t>
  </si>
  <si>
    <t>2021/Gouv. Fédéral/Com. 62,7</t>
  </si>
  <si>
    <t>2021/09</t>
  </si>
  <si>
    <t>2021/10</t>
  </si>
  <si>
    <t>Créance</t>
  </si>
  <si>
    <t>2021/13</t>
  </si>
  <si>
    <t>Click Graphics</t>
  </si>
  <si>
    <t>2021/P/718</t>
  </si>
  <si>
    <t>2021/11</t>
  </si>
  <si>
    <t>Visuality</t>
  </si>
  <si>
    <t>2021/272</t>
  </si>
  <si>
    <t>2021/273</t>
  </si>
  <si>
    <t>Solde au 31/12/2021</t>
  </si>
  <si>
    <t xml:space="preserve"> livre de caisse 2022</t>
  </si>
  <si>
    <t>Solde réel au 31/12/2021</t>
  </si>
  <si>
    <t>Coordinatie project</t>
  </si>
  <si>
    <t>Coordination projet</t>
  </si>
  <si>
    <t>livre de caisse 2022</t>
  </si>
  <si>
    <t>CCG Muse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</si>
</sst>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d/m/yy"/>
  </numFmts>
  <fonts count="22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4472C4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0" fillId="0" borderId="3" xfId="0" applyBorder="1"/>
    <xf numFmtId="0" fontId="7" fillId="0" borderId="3" xfId="0" applyFont="1" applyBorder="1" applyAlignment="1">
      <alignment horizontal="justify" vertical="center" wrapText="1"/>
    </xf>
    <xf numFmtId="0" fontId="5" fillId="0" borderId="3" xfId="0" applyFont="1" applyBorder="1"/>
    <xf numFmtId="0" fontId="4" fillId="3" borderId="5" xfId="0" applyFont="1" applyFill="1" applyBorder="1"/>
    <xf numFmtId="0" fontId="3" fillId="4" borderId="5" xfId="0" applyFont="1" applyFill="1" applyBorder="1" applyAlignment="1">
      <alignment vertical="top"/>
    </xf>
    <xf numFmtId="164" fontId="3" fillId="4" borderId="6" xfId="0" applyNumberFormat="1" applyFont="1" applyFill="1" applyBorder="1" applyAlignment="1">
      <alignment vertical="top"/>
    </xf>
    <xf numFmtId="0" fontId="3" fillId="4" borderId="5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left" wrapText="1"/>
    </xf>
    <xf numFmtId="0" fontId="6" fillId="0" borderId="8" xfId="0" applyFont="1" applyBorder="1"/>
    <xf numFmtId="0" fontId="6" fillId="0" borderId="3" xfId="0" applyFont="1" applyBorder="1"/>
    <xf numFmtId="0" fontId="6" fillId="0" borderId="7" xfId="0" applyFon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7" xfId="0" applyNumberFormat="1" applyBorder="1"/>
    <xf numFmtId="164" fontId="10" fillId="3" borderId="5" xfId="0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/>
    <xf numFmtId="164" fontId="5" fillId="0" borderId="0" xfId="0" applyNumberFormat="1" applyFont="1" applyFill="1"/>
    <xf numFmtId="164" fontId="3" fillId="4" borderId="5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left" vertical="top"/>
    </xf>
    <xf numFmtId="164" fontId="9" fillId="2" borderId="3" xfId="0" applyNumberFormat="1" applyFont="1" applyFill="1" applyBorder="1" applyAlignment="1">
      <alignment horizontal="left" vertical="top" wrapText="1"/>
    </xf>
    <xf numFmtId="164" fontId="2" fillId="3" borderId="2" xfId="0" applyNumberFormat="1" applyFont="1" applyFill="1" applyBorder="1"/>
    <xf numFmtId="0" fontId="5" fillId="0" borderId="3" xfId="0" applyFont="1" applyFill="1" applyBorder="1"/>
    <xf numFmtId="0" fontId="7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4" fillId="3" borderId="5" xfId="0" applyFont="1" applyFill="1" applyBorder="1" applyAlignment="1">
      <alignment horizontal="right"/>
    </xf>
    <xf numFmtId="164" fontId="5" fillId="0" borderId="8" xfId="0" applyNumberFormat="1" applyFont="1" applyBorder="1"/>
    <xf numFmtId="164" fontId="3" fillId="4" borderId="5" xfId="0" applyNumberFormat="1" applyFont="1" applyFill="1" applyBorder="1" applyAlignment="1">
      <alignment vertical="top"/>
    </xf>
    <xf numFmtId="164" fontId="4" fillId="3" borderId="5" xfId="0" applyNumberFormat="1" applyFont="1" applyFill="1" applyBorder="1"/>
    <xf numFmtId="164" fontId="10" fillId="3" borderId="5" xfId="0" applyNumberFormat="1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3" fillId="0" borderId="3" xfId="0" applyFont="1" applyBorder="1"/>
    <xf numFmtId="164" fontId="14" fillId="0" borderId="3" xfId="0" applyNumberFormat="1" applyFont="1" applyBorder="1"/>
    <xf numFmtId="164" fontId="12" fillId="0" borderId="10" xfId="0" applyNumberFormat="1" applyFont="1" applyBorder="1"/>
    <xf numFmtId="164" fontId="12" fillId="0" borderId="3" xfId="0" applyNumberFormat="1" applyFont="1" applyFill="1" applyBorder="1"/>
    <xf numFmtId="164" fontId="12" fillId="0" borderId="0" xfId="0" applyNumberFormat="1" applyFont="1" applyBorder="1"/>
    <xf numFmtId="164" fontId="12" fillId="0" borderId="11" xfId="0" applyNumberFormat="1" applyFont="1" applyBorder="1"/>
    <xf numFmtId="0" fontId="7" fillId="0" borderId="10" xfId="0" applyFont="1" applyBorder="1" applyAlignment="1">
      <alignment horizontal="justify" vertical="top" wrapText="1"/>
    </xf>
    <xf numFmtId="164" fontId="0" fillId="0" borderId="11" xfId="0" applyNumberFormat="1" applyBorder="1"/>
    <xf numFmtId="164" fontId="4" fillId="3" borderId="12" xfId="0" applyNumberFormat="1" applyFont="1" applyFill="1" applyBorder="1"/>
    <xf numFmtId="0" fontId="15" fillId="0" borderId="3" xfId="0" applyFont="1" applyFill="1" applyBorder="1"/>
    <xf numFmtId="0" fontId="12" fillId="0" borderId="3" xfId="0" applyFont="1" applyBorder="1"/>
    <xf numFmtId="4" fontId="0" fillId="0" borderId="0" xfId="0" applyNumberFormat="1"/>
    <xf numFmtId="165" fontId="18" fillId="5" borderId="5" xfId="0" applyNumberFormat="1" applyFont="1" applyFill="1" applyBorder="1" applyAlignment="1">
      <alignment horizontal="center" wrapText="1"/>
    </xf>
    <xf numFmtId="0" fontId="18" fillId="5" borderId="5" xfId="0" applyFont="1" applyFill="1" applyBorder="1" applyAlignment="1">
      <alignment horizontal="center" wrapText="1"/>
    </xf>
    <xf numFmtId="4" fontId="18" fillId="5" borderId="5" xfId="0" applyNumberFormat="1" applyFont="1" applyFill="1" applyBorder="1" applyAlignment="1">
      <alignment horizontal="center" wrapText="1"/>
    </xf>
    <xf numFmtId="165" fontId="19" fillId="6" borderId="5" xfId="0" applyNumberFormat="1" applyFont="1" applyFill="1" applyBorder="1"/>
    <xf numFmtId="0" fontId="0" fillId="6" borderId="5" xfId="0" applyFill="1" applyBorder="1"/>
    <xf numFmtId="4" fontId="20" fillId="6" borderId="5" xfId="0" applyNumberFormat="1" applyFont="1" applyFill="1" applyBorder="1"/>
    <xf numFmtId="0" fontId="0" fillId="7" borderId="5" xfId="0" applyFill="1" applyBorder="1"/>
    <xf numFmtId="0" fontId="0" fillId="7" borderId="5" xfId="0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165" fontId="19" fillId="0" borderId="5" xfId="0" applyNumberFormat="1" applyFont="1" applyBorder="1"/>
    <xf numFmtId="0" fontId="0" fillId="0" borderId="5" xfId="0" applyBorder="1"/>
    <xf numFmtId="14" fontId="0" fillId="0" borderId="5" xfId="0" applyNumberFormat="1" applyBorder="1"/>
    <xf numFmtId="165" fontId="0" fillId="0" borderId="0" xfId="0" applyNumberFormat="1"/>
    <xf numFmtId="0" fontId="7" fillId="0" borderId="8" xfId="0" applyFont="1" applyBorder="1" applyAlignment="1">
      <alignment horizontal="justify" vertical="center" wrapText="1"/>
    </xf>
    <xf numFmtId="164" fontId="5" fillId="0" borderId="0" xfId="0" applyNumberFormat="1" applyFont="1" applyBorder="1"/>
    <xf numFmtId="164" fontId="5" fillId="0" borderId="0" xfId="0" applyNumberFormat="1" applyFont="1" applyFill="1" applyBorder="1"/>
    <xf numFmtId="164" fontId="0" fillId="0" borderId="0" xfId="0" applyNumberFormat="1" applyBorder="1"/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center" wrapText="1"/>
    </xf>
    <xf numFmtId="164" fontId="3" fillId="4" borderId="5" xfId="0" applyNumberFormat="1" applyFont="1" applyFill="1" applyBorder="1" applyAlignment="1">
      <alignment horizontal="right" vertical="top" wrapText="1"/>
    </xf>
    <xf numFmtId="164" fontId="3" fillId="4" borderId="5" xfId="0" applyNumberFormat="1" applyFont="1" applyFill="1" applyBorder="1" applyAlignment="1">
      <alignment horizontal="right" vertical="top"/>
    </xf>
    <xf numFmtId="0" fontId="3" fillId="4" borderId="8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 wrapText="1"/>
    </xf>
    <xf numFmtId="164" fontId="12" fillId="0" borderId="11" xfId="0" applyNumberFormat="1" applyFont="1" applyBorder="1" applyAlignment="1">
      <alignment horizontal="right" vertical="top"/>
    </xf>
    <xf numFmtId="0" fontId="12" fillId="0" borderId="10" xfId="0" applyFont="1" applyBorder="1"/>
    <xf numFmtId="164" fontId="3" fillId="0" borderId="3" xfId="0" applyNumberFormat="1" applyFont="1" applyFill="1" applyBorder="1" applyAlignment="1">
      <alignment vertical="top" wrapText="1"/>
    </xf>
    <xf numFmtId="164" fontId="5" fillId="0" borderId="7" xfId="0" applyNumberFormat="1" applyFont="1" applyFill="1" applyBorder="1"/>
    <xf numFmtId="164" fontId="3" fillId="0" borderId="0" xfId="0" applyNumberFormat="1" applyFont="1"/>
    <xf numFmtId="164" fontId="14" fillId="0" borderId="14" xfId="0" applyNumberFormat="1" applyFont="1" applyFill="1" applyBorder="1"/>
    <xf numFmtId="164" fontId="14" fillId="0" borderId="0" xfId="0" applyNumberFormat="1" applyFont="1" applyFill="1" applyBorder="1"/>
    <xf numFmtId="164" fontId="15" fillId="0" borderId="0" xfId="0" applyNumberFormat="1" applyFont="1" applyFill="1" applyBorder="1"/>
    <xf numFmtId="164" fontId="5" fillId="0" borderId="11" xfId="0" applyNumberFormat="1" applyFont="1" applyFill="1" applyBorder="1"/>
    <xf numFmtId="164" fontId="0" fillId="0" borderId="3" xfId="0" applyNumberFormat="1" applyFill="1" applyBorder="1"/>
    <xf numFmtId="164" fontId="2" fillId="3" borderId="9" xfId="0" applyNumberFormat="1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13" fillId="0" borderId="8" xfId="0" applyFont="1" applyBorder="1"/>
    <xf numFmtId="0" fontId="0" fillId="0" borderId="7" xfId="0" applyBorder="1"/>
    <xf numFmtId="0" fontId="0" fillId="0" borderId="3" xfId="0" applyFill="1" applyBorder="1"/>
    <xf numFmtId="3" fontId="0" fillId="0" borderId="5" xfId="0" quotePrefix="1" applyNumberFormat="1" applyBorder="1"/>
    <xf numFmtId="4" fontId="20" fillId="0" borderId="5" xfId="0" applyNumberFormat="1" applyFont="1" applyBorder="1"/>
    <xf numFmtId="0" fontId="0" fillId="10" borderId="5" xfId="0" applyFill="1" applyBorder="1"/>
    <xf numFmtId="165" fontId="19" fillId="7" borderId="5" xfId="0" applyNumberFormat="1" applyFont="1" applyFill="1" applyBorder="1" applyAlignment="1">
      <alignment horizontal="left"/>
    </xf>
    <xf numFmtId="165" fontId="19" fillId="6" borderId="5" xfId="0" applyNumberFormat="1" applyFont="1" applyFill="1" applyBorder="1" applyAlignment="1">
      <alignment horizontal="left"/>
    </xf>
    <xf numFmtId="3" fontId="0" fillId="6" borderId="5" xfId="0" quotePrefix="1" applyNumberFormat="1" applyFill="1" applyBorder="1"/>
    <xf numFmtId="4" fontId="0" fillId="0" borderId="5" xfId="0" applyNumberFormat="1" applyBorder="1"/>
    <xf numFmtId="4" fontId="20" fillId="2" borderId="5" xfId="0" applyNumberFormat="1" applyFont="1" applyFill="1" applyBorder="1"/>
    <xf numFmtId="164" fontId="0" fillId="0" borderId="17" xfId="0" applyNumberFormat="1" applyBorder="1"/>
    <xf numFmtId="164" fontId="12" fillId="0" borderId="8" xfId="0" applyNumberFormat="1" applyFont="1" applyFill="1" applyBorder="1"/>
    <xf numFmtId="0" fontId="14" fillId="0" borderId="3" xfId="0" applyFont="1" applyFill="1" applyBorder="1"/>
    <xf numFmtId="8" fontId="5" fillId="0" borderId="0" xfId="0" applyNumberFormat="1" applyFont="1"/>
    <xf numFmtId="164" fontId="0" fillId="0" borderId="8" xfId="0" applyNumberFormat="1" applyFont="1" applyFill="1" applyBorder="1"/>
    <xf numFmtId="164" fontId="5" fillId="0" borderId="0" xfId="0" applyNumberFormat="1" applyFont="1" applyAlignment="1">
      <alignment vertical="top"/>
    </xf>
    <xf numFmtId="164" fontId="5" fillId="0" borderId="8" xfId="0" applyNumberFormat="1" applyFont="1" applyFill="1" applyBorder="1"/>
    <xf numFmtId="164" fontId="5" fillId="0" borderId="5" xfId="0" applyNumberFormat="1" applyFont="1" applyBorder="1"/>
    <xf numFmtId="4" fontId="18" fillId="5" borderId="4" xfId="0" applyNumberFormat="1" applyFont="1" applyFill="1" applyBorder="1" applyAlignment="1">
      <alignment horizontal="center" wrapText="1"/>
    </xf>
    <xf numFmtId="4" fontId="18" fillId="0" borderId="0" xfId="0" applyNumberFormat="1" applyFont="1" applyAlignment="1">
      <alignment horizontal="center" wrapText="1"/>
    </xf>
    <xf numFmtId="165" fontId="0" fillId="0" borderId="5" xfId="0" applyNumberFormat="1" applyBorder="1"/>
    <xf numFmtId="0" fontId="21" fillId="0" borderId="5" xfId="0" applyFont="1" applyBorder="1"/>
    <xf numFmtId="4" fontId="21" fillId="0" borderId="5" xfId="0" applyNumberFormat="1" applyFont="1" applyBorder="1"/>
    <xf numFmtId="14" fontId="0" fillId="0" borderId="5" xfId="0" applyNumberFormat="1" applyBorder="1" applyAlignment="1">
      <alignment horizontal="center"/>
    </xf>
    <xf numFmtId="4" fontId="20" fillId="0" borderId="0" xfId="0" applyNumberFormat="1" applyFont="1"/>
    <xf numFmtId="14" fontId="0" fillId="6" borderId="5" xfId="0" applyNumberFormat="1" applyFill="1" applyBorder="1" applyAlignment="1">
      <alignment horizontal="center"/>
    </xf>
    <xf numFmtId="4" fontId="0" fillId="6" borderId="5" xfId="0" applyNumberFormat="1" applyFill="1" applyBorder="1"/>
    <xf numFmtId="0" fontId="0" fillId="6" borderId="5" xfId="0" applyFill="1" applyBorder="1" applyAlignment="1">
      <alignment horizontal="left"/>
    </xf>
    <xf numFmtId="0" fontId="16" fillId="2" borderId="13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14" fontId="19" fillId="0" borderId="5" xfId="0" quotePrefix="1" applyNumberFormat="1" applyFont="1" applyBorder="1" applyAlignment="1">
      <alignment horizontal="center"/>
    </xf>
    <xf numFmtId="0" fontId="19" fillId="0" borderId="5" xfId="0" quotePrefix="1" applyFont="1" applyBorder="1"/>
    <xf numFmtId="0" fontId="0" fillId="0" borderId="5" xfId="0" quotePrefix="1" applyBorder="1"/>
    <xf numFmtId="0" fontId="0" fillId="6" borderId="5" xfId="0" quotePrefix="1" applyFill="1" applyBorder="1"/>
    <xf numFmtId="4" fontId="20" fillId="8" borderId="5" xfId="0" applyNumberFormat="1" applyFont="1" applyFill="1" applyBorder="1"/>
    <xf numFmtId="0" fontId="0" fillId="11" borderId="5" xfId="0" applyFill="1" applyBorder="1"/>
    <xf numFmtId="4" fontId="0" fillId="11" borderId="5" xfId="0" applyNumberFormat="1" applyFill="1" applyBorder="1"/>
    <xf numFmtId="4" fontId="20" fillId="11" borderId="5" xfId="0" applyNumberFormat="1" applyFont="1" applyFill="1" applyBorder="1"/>
    <xf numFmtId="4" fontId="0" fillId="0" borderId="4" xfId="0" applyNumberFormat="1" applyBorder="1"/>
    <xf numFmtId="0" fontId="0" fillId="9" borderId="9" xfId="0" applyFill="1" applyBorder="1"/>
    <xf numFmtId="0" fontId="0" fillId="9" borderId="18" xfId="0" applyFill="1" applyBorder="1"/>
    <xf numFmtId="4" fontId="0" fillId="0" borderId="9" xfId="0" applyNumberFormat="1" applyBorder="1"/>
    <xf numFmtId="4" fontId="0" fillId="0" borderId="18" xfId="0" applyNumberFormat="1" applyBorder="1"/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0" fillId="0" borderId="8" xfId="0" applyBorder="1" applyAlignment="1">
      <alignment horizontal="right"/>
    </xf>
    <xf numFmtId="0" fontId="14" fillId="0" borderId="3" xfId="0" applyFont="1" applyFill="1" applyBorder="1" applyAlignment="1">
      <alignment horizontal="right" vertical="top"/>
    </xf>
    <xf numFmtId="0" fontId="15" fillId="0" borderId="3" xfId="0" applyFont="1" applyFill="1" applyBorder="1" applyAlignment="1">
      <alignment horizontal="right" vertical="top"/>
    </xf>
    <xf numFmtId="164" fontId="9" fillId="2" borderId="10" xfId="0" applyNumberFormat="1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17" fillId="5" borderId="4" xfId="0" applyNumberFormat="1" applyFont="1" applyFill="1" applyBorder="1" applyAlignment="1">
      <alignment horizontal="left" wrapText="1"/>
    </xf>
    <xf numFmtId="165" fontId="17" fillId="5" borderId="6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4" fontId="19" fillId="11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9"/>
  <sheetViews>
    <sheetView tabSelected="1" topLeftCell="A19" zoomScale="60" zoomScaleNormal="60" workbookViewId="0">
      <selection activeCell="L25" sqref="L25"/>
    </sheetView>
  </sheetViews>
  <sheetFormatPr baseColWidth="10" defaultColWidth="11.42578125" defaultRowHeight="15" x14ac:dyDescent="0.25"/>
  <cols>
    <col min="1" max="1" width="8.140625" customWidth="1"/>
    <col min="2" max="2" width="51.42578125" bestFit="1" customWidth="1"/>
    <col min="3" max="3" width="38.7109375" style="3" customWidth="1"/>
    <col min="4" max="4" width="36.7109375" style="3" customWidth="1"/>
    <col min="5" max="5" width="47.140625" bestFit="1" customWidth="1"/>
    <col min="6" max="6" width="20.85546875" bestFit="1" customWidth="1"/>
  </cols>
  <sheetData>
    <row r="1" spans="2:7" ht="27" thickBot="1" x14ac:dyDescent="0.45">
      <c r="B1" s="142" t="s">
        <v>80</v>
      </c>
      <c r="C1" s="143"/>
      <c r="D1" s="143"/>
      <c r="E1" s="143"/>
    </row>
    <row r="2" spans="2:7" s="1" customFormat="1" ht="42.75" thickBot="1" x14ac:dyDescent="0.35">
      <c r="B2" s="26" t="s">
        <v>14</v>
      </c>
      <c r="C2" s="27" t="s">
        <v>17</v>
      </c>
      <c r="D2" s="140" t="s">
        <v>31</v>
      </c>
      <c r="E2" s="141" t="s">
        <v>15</v>
      </c>
    </row>
    <row r="3" spans="2:7" ht="16.5" thickBot="1" x14ac:dyDescent="0.3">
      <c r="B3" s="89" t="s">
        <v>0</v>
      </c>
      <c r="C3" s="88">
        <f>SUM(C4:C7)</f>
        <v>227540.14913482999</v>
      </c>
      <c r="D3" s="28">
        <f>SUM(D4:D11)</f>
        <v>149401.25</v>
      </c>
      <c r="E3" s="135" t="s">
        <v>16</v>
      </c>
    </row>
    <row r="4" spans="2:7" ht="15.75" x14ac:dyDescent="0.25">
      <c r="B4" s="91" t="s">
        <v>44</v>
      </c>
      <c r="C4" s="87">
        <v>92086.568897200021</v>
      </c>
      <c r="D4" s="83"/>
      <c r="E4" s="137" t="s">
        <v>70</v>
      </c>
    </row>
    <row r="5" spans="2:7" ht="15.75" x14ac:dyDescent="0.25">
      <c r="B5" s="41" t="s">
        <v>45</v>
      </c>
      <c r="C5" s="87">
        <v>60696.216757499998</v>
      </c>
      <c r="D5" s="84"/>
      <c r="E5" s="31" t="s">
        <v>71</v>
      </c>
    </row>
    <row r="6" spans="2:7" ht="15.75" x14ac:dyDescent="0.25">
      <c r="B6" s="41" t="s">
        <v>46</v>
      </c>
      <c r="C6" s="87">
        <v>54636.740576080003</v>
      </c>
      <c r="D6" s="84"/>
      <c r="E6" s="31" t="s">
        <v>46</v>
      </c>
    </row>
    <row r="7" spans="2:7" ht="15.75" x14ac:dyDescent="0.25">
      <c r="B7" s="41" t="s">
        <v>47</v>
      </c>
      <c r="C7" s="87">
        <v>20120.62290405</v>
      </c>
      <c r="D7" s="84"/>
      <c r="E7" s="31" t="s">
        <v>72</v>
      </c>
    </row>
    <row r="8" spans="2:7" x14ac:dyDescent="0.25">
      <c r="B8" s="33"/>
      <c r="C8" s="80"/>
      <c r="D8" s="24">
        <v>149401.25</v>
      </c>
      <c r="E8" s="70"/>
      <c r="G8" s="3"/>
    </row>
    <row r="9" spans="2:7" ht="15.75" x14ac:dyDescent="0.25">
      <c r="B9" s="104"/>
      <c r="C9" s="42"/>
      <c r="D9" s="24"/>
      <c r="E9" s="138"/>
    </row>
    <row r="10" spans="2:7" ht="15.75" x14ac:dyDescent="0.25">
      <c r="B10" s="50"/>
      <c r="C10" s="42"/>
      <c r="D10" s="85"/>
      <c r="E10" s="139"/>
    </row>
    <row r="11" spans="2:7" ht="15.75" thickBot="1" x14ac:dyDescent="0.3">
      <c r="B11" s="92"/>
      <c r="C11" s="23"/>
      <c r="D11" s="86"/>
      <c r="E11" s="92"/>
    </row>
    <row r="12" spans="2:7" ht="16.5" thickBot="1" x14ac:dyDescent="0.3">
      <c r="B12" s="90" t="s">
        <v>1</v>
      </c>
      <c r="C12" s="88">
        <f>SUM(C14,C21,C23,C25,C32,C34,C39,C41,C43)</f>
        <v>69600</v>
      </c>
      <c r="D12" s="28">
        <f>SUM(D14,D21,D23,D25,D32,D34,D39,D41,D43)</f>
        <v>29115.690000000002</v>
      </c>
      <c r="E12" s="136" t="s">
        <v>18</v>
      </c>
    </row>
    <row r="13" spans="2:7" x14ac:dyDescent="0.25">
      <c r="B13" s="8"/>
      <c r="E13" s="8"/>
    </row>
    <row r="14" spans="2:7" ht="30" x14ac:dyDescent="0.25">
      <c r="B14" s="14" t="s">
        <v>48</v>
      </c>
      <c r="C14" s="13">
        <f>SUM(C15:C20)</f>
        <v>28000</v>
      </c>
      <c r="D14" s="36">
        <f>SUM(D15:D20)</f>
        <v>0</v>
      </c>
      <c r="E14" s="75" t="s">
        <v>73</v>
      </c>
    </row>
    <row r="15" spans="2:7" ht="15.75" x14ac:dyDescent="0.25">
      <c r="B15" s="66" t="s">
        <v>49</v>
      </c>
      <c r="C15" s="67">
        <v>8000</v>
      </c>
      <c r="D15" s="24">
        <v>0</v>
      </c>
      <c r="E15" s="72" t="s">
        <v>74</v>
      </c>
    </row>
    <row r="16" spans="2:7" ht="15.75" x14ac:dyDescent="0.25">
      <c r="B16" s="9" t="s">
        <v>50</v>
      </c>
      <c r="C16" s="67">
        <v>11500</v>
      </c>
      <c r="D16" s="24">
        <v>0</v>
      </c>
      <c r="E16" s="30" t="s">
        <v>75</v>
      </c>
    </row>
    <row r="17" spans="2:10" ht="15.75" x14ac:dyDescent="0.25">
      <c r="B17" s="9" t="s">
        <v>51</v>
      </c>
      <c r="C17" s="68">
        <v>4000</v>
      </c>
      <c r="D17" s="24">
        <v>0</v>
      </c>
      <c r="E17" s="30" t="s">
        <v>76</v>
      </c>
    </row>
    <row r="18" spans="2:10" ht="15.75" x14ac:dyDescent="0.25">
      <c r="B18" s="9" t="s">
        <v>52</v>
      </c>
      <c r="C18" s="67">
        <v>3000</v>
      </c>
      <c r="D18" s="24">
        <v>0</v>
      </c>
      <c r="E18" s="30" t="s">
        <v>77</v>
      </c>
    </row>
    <row r="19" spans="2:10" ht="15.75" x14ac:dyDescent="0.25">
      <c r="B19" s="9" t="s">
        <v>53</v>
      </c>
      <c r="C19" s="69">
        <v>1500</v>
      </c>
      <c r="D19" s="24">
        <v>0</v>
      </c>
      <c r="E19" s="31" t="s">
        <v>78</v>
      </c>
    </row>
    <row r="20" spans="2:10" s="2" customFormat="1" x14ac:dyDescent="0.25">
      <c r="B20" s="8"/>
      <c r="C20" s="102"/>
      <c r="D20" s="21"/>
      <c r="E20" s="8"/>
    </row>
    <row r="21" spans="2:10" s="2" customFormat="1" x14ac:dyDescent="0.25">
      <c r="B21" s="12" t="s">
        <v>11</v>
      </c>
      <c r="C21" s="13">
        <v>250</v>
      </c>
      <c r="D21" s="74">
        <f>SUM(D22)</f>
        <v>0</v>
      </c>
      <c r="E21" s="76" t="s">
        <v>19</v>
      </c>
    </row>
    <row r="22" spans="2:10" s="2" customFormat="1" ht="15.75" x14ac:dyDescent="0.25">
      <c r="B22" s="47"/>
      <c r="C22" s="35"/>
      <c r="D22" s="19"/>
      <c r="E22" s="19"/>
    </row>
    <row r="23" spans="2:10" s="2" customFormat="1" x14ac:dyDescent="0.25">
      <c r="B23" s="12" t="s">
        <v>54</v>
      </c>
      <c r="C23" s="13">
        <v>1500</v>
      </c>
      <c r="D23" s="73">
        <f>SUM(D24)</f>
        <v>0</v>
      </c>
      <c r="E23" s="77" t="s">
        <v>55</v>
      </c>
    </row>
    <row r="24" spans="2:10" s="2" customFormat="1" ht="15.75" x14ac:dyDescent="0.25">
      <c r="B24" s="9"/>
      <c r="C24" s="35"/>
      <c r="D24" s="46"/>
      <c r="E24" s="46"/>
    </row>
    <row r="25" spans="2:10" s="2" customFormat="1" ht="30" x14ac:dyDescent="0.25">
      <c r="B25" s="14" t="s">
        <v>12</v>
      </c>
      <c r="C25" s="25">
        <f>SUM(C26:C31)</f>
        <v>34000</v>
      </c>
      <c r="D25" s="25">
        <f>SUM(D26:D31)</f>
        <v>27535.760000000002</v>
      </c>
      <c r="E25" s="77" t="s">
        <v>23</v>
      </c>
      <c r="G25" s="82"/>
    </row>
    <row r="26" spans="2:10" ht="30" x14ac:dyDescent="0.25">
      <c r="B26" s="33" t="s">
        <v>79</v>
      </c>
      <c r="C26" s="23">
        <v>15000</v>
      </c>
      <c r="D26" s="24">
        <v>6299.96</v>
      </c>
      <c r="E26" s="70" t="s">
        <v>56</v>
      </c>
      <c r="G26" s="3"/>
      <c r="I26" s="2"/>
      <c r="J26" s="82"/>
    </row>
    <row r="27" spans="2:10" x14ac:dyDescent="0.25">
      <c r="B27" s="10" t="s">
        <v>57</v>
      </c>
      <c r="C27" s="23">
        <v>6000</v>
      </c>
      <c r="D27" s="24">
        <v>2117.85</v>
      </c>
      <c r="E27" s="32" t="s">
        <v>58</v>
      </c>
    </row>
    <row r="28" spans="2:10" x14ac:dyDescent="0.25">
      <c r="B28" s="10" t="s">
        <v>59</v>
      </c>
      <c r="C28" s="23">
        <v>8500</v>
      </c>
      <c r="D28" s="24">
        <v>1295.9100000000001</v>
      </c>
      <c r="E28" s="32" t="s">
        <v>60</v>
      </c>
    </row>
    <row r="29" spans="2:10" x14ac:dyDescent="0.25">
      <c r="B29" s="33" t="s">
        <v>61</v>
      </c>
      <c r="C29" s="23">
        <v>3000</v>
      </c>
      <c r="D29" s="24"/>
      <c r="E29" s="32" t="s">
        <v>62</v>
      </c>
    </row>
    <row r="30" spans="2:10" x14ac:dyDescent="0.25">
      <c r="B30" s="10" t="s">
        <v>63</v>
      </c>
      <c r="C30" s="23">
        <v>1500</v>
      </c>
      <c r="D30" s="24">
        <v>278.14</v>
      </c>
      <c r="E30" s="32" t="s">
        <v>64</v>
      </c>
    </row>
    <row r="31" spans="2:10" x14ac:dyDescent="0.25">
      <c r="B31" s="10" t="s">
        <v>158</v>
      </c>
      <c r="C31" s="81"/>
      <c r="D31" s="24">
        <v>17543.900000000001</v>
      </c>
      <c r="E31" s="32" t="s">
        <v>159</v>
      </c>
    </row>
    <row r="32" spans="2:10" s="2" customFormat="1" ht="30" x14ac:dyDescent="0.25">
      <c r="B32" s="14" t="s">
        <v>81</v>
      </c>
      <c r="C32" s="25">
        <v>500</v>
      </c>
      <c r="D32" s="73">
        <v>0</v>
      </c>
      <c r="E32" s="77" t="s">
        <v>65</v>
      </c>
    </row>
    <row r="33" spans="2:6" x14ac:dyDescent="0.25">
      <c r="B33" s="8"/>
      <c r="C33" s="21"/>
      <c r="D33" s="48"/>
      <c r="E33" s="48"/>
    </row>
    <row r="34" spans="2:6" ht="30" x14ac:dyDescent="0.25">
      <c r="B34" s="14" t="s">
        <v>13</v>
      </c>
      <c r="C34" s="36">
        <f>SUM(C35:C38)</f>
        <v>3000</v>
      </c>
      <c r="D34" s="13">
        <f>SUM(D35:D38)</f>
        <v>1039.9099999999999</v>
      </c>
      <c r="E34" s="77" t="s">
        <v>20</v>
      </c>
    </row>
    <row r="35" spans="2:6" s="7" customFormat="1" ht="30" x14ac:dyDescent="0.25">
      <c r="B35" s="33" t="s">
        <v>25</v>
      </c>
      <c r="C35" s="107">
        <v>500</v>
      </c>
      <c r="D35" s="24">
        <v>996.91</v>
      </c>
      <c r="E35" s="71" t="s">
        <v>26</v>
      </c>
    </row>
    <row r="36" spans="2:6" s="7" customFormat="1" x14ac:dyDescent="0.25">
      <c r="B36" s="10" t="s">
        <v>27</v>
      </c>
      <c r="C36" s="6">
        <v>2000</v>
      </c>
      <c r="D36" s="24">
        <v>0</v>
      </c>
      <c r="E36" s="31" t="s">
        <v>28</v>
      </c>
    </row>
    <row r="37" spans="2:6" s="7" customFormat="1" x14ac:dyDescent="0.25">
      <c r="B37" s="29" t="s">
        <v>29</v>
      </c>
      <c r="C37" s="24">
        <v>500</v>
      </c>
      <c r="D37" s="24">
        <v>43</v>
      </c>
      <c r="E37" s="31" t="s">
        <v>30</v>
      </c>
      <c r="F37" s="105"/>
    </row>
    <row r="38" spans="2:6" s="7" customFormat="1" x14ac:dyDescent="0.25">
      <c r="B38" s="51"/>
      <c r="C38" s="24"/>
      <c r="D38" s="24"/>
      <c r="E38" s="44"/>
    </row>
    <row r="39" spans="2:6" s="7" customFormat="1" x14ac:dyDescent="0.25">
      <c r="B39" s="12" t="s">
        <v>66</v>
      </c>
      <c r="C39" s="36">
        <v>1000</v>
      </c>
      <c r="D39" s="73">
        <v>500</v>
      </c>
      <c r="E39" s="77" t="s">
        <v>67</v>
      </c>
    </row>
    <row r="40" spans="2:6" s="7" customFormat="1" x14ac:dyDescent="0.25">
      <c r="B40" s="79"/>
      <c r="C40" s="108"/>
      <c r="D40" s="106"/>
      <c r="E40" s="78"/>
    </row>
    <row r="41" spans="2:6" s="2" customFormat="1" x14ac:dyDescent="0.25">
      <c r="B41" s="12" t="s">
        <v>68</v>
      </c>
      <c r="C41" s="36">
        <v>350</v>
      </c>
      <c r="D41" s="73">
        <v>40.020000000000003</v>
      </c>
      <c r="E41" s="77" t="s">
        <v>21</v>
      </c>
    </row>
    <row r="42" spans="2:6" s="7" customFormat="1" x14ac:dyDescent="0.25">
      <c r="B42" s="79"/>
      <c r="C42" s="109"/>
      <c r="D42" s="103"/>
      <c r="E42" s="35"/>
    </row>
    <row r="43" spans="2:6" ht="30" x14ac:dyDescent="0.25">
      <c r="B43" s="14" t="s">
        <v>122</v>
      </c>
      <c r="C43" s="13">
        <v>1000</v>
      </c>
      <c r="D43" s="73">
        <f>SUM(D44:D44)</f>
        <v>0</v>
      </c>
      <c r="E43" s="77" t="s">
        <v>69</v>
      </c>
    </row>
    <row r="44" spans="2:6" x14ac:dyDescent="0.25">
      <c r="B44" s="43"/>
      <c r="C44" s="21"/>
      <c r="D44" s="45"/>
      <c r="E44" s="8"/>
    </row>
    <row r="45" spans="2:6" ht="21" x14ac:dyDescent="0.35">
      <c r="B45" s="11" t="s">
        <v>24</v>
      </c>
      <c r="C45" s="49">
        <f>SUM(C3,C12)</f>
        <v>297140.14913482999</v>
      </c>
      <c r="D45" s="37">
        <f>SUM(D3,D12)</f>
        <v>178516.94</v>
      </c>
      <c r="E45" s="34" t="s">
        <v>22</v>
      </c>
    </row>
    <row r="49" spans="2:4" ht="18.75" x14ac:dyDescent="0.3">
      <c r="B49" s="4"/>
      <c r="C49" s="5"/>
      <c r="D49" s="5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zoomScale="80" zoomScaleNormal="80" workbookViewId="0">
      <selection activeCell="C46" sqref="C46"/>
    </sheetView>
  </sheetViews>
  <sheetFormatPr baseColWidth="10" defaultColWidth="9.140625" defaultRowHeight="15" x14ac:dyDescent="0.25"/>
  <cols>
    <col min="1" max="1" width="60.28515625" customWidth="1"/>
    <col min="2" max="2" width="26" customWidth="1"/>
    <col min="3" max="3" width="23.5703125" customWidth="1"/>
    <col min="4" max="4" width="23" customWidth="1"/>
    <col min="5" max="5" width="57.28515625" customWidth="1"/>
  </cols>
  <sheetData>
    <row r="1" spans="1:4" ht="47.25" x14ac:dyDescent="0.25">
      <c r="A1" s="39" t="s">
        <v>32</v>
      </c>
      <c r="B1" s="40" t="s">
        <v>33</v>
      </c>
      <c r="C1" s="38" t="s">
        <v>34</v>
      </c>
      <c r="D1" s="38" t="s">
        <v>35</v>
      </c>
    </row>
    <row r="2" spans="1:4" x14ac:dyDescent="0.25">
      <c r="A2" s="16"/>
      <c r="B2" s="19"/>
      <c r="C2" s="8"/>
      <c r="D2" s="8"/>
    </row>
    <row r="3" spans="1:4" x14ac:dyDescent="0.25">
      <c r="A3" s="17" t="s">
        <v>2</v>
      </c>
      <c r="B3" s="20">
        <v>5172.5450000000001</v>
      </c>
      <c r="C3" s="20">
        <v>0</v>
      </c>
      <c r="D3" s="20">
        <f>B3-C3</f>
        <v>5172.5450000000001</v>
      </c>
    </row>
    <row r="4" spans="1:4" x14ac:dyDescent="0.25">
      <c r="A4" s="17"/>
      <c r="B4" s="20"/>
      <c r="C4" s="87"/>
      <c r="D4" s="20"/>
    </row>
    <row r="5" spans="1:4" x14ac:dyDescent="0.25">
      <c r="A5" s="17" t="s">
        <v>9</v>
      </c>
      <c r="B5" s="20">
        <v>5172.5450000000001</v>
      </c>
      <c r="C5" s="87">
        <v>5172.5450000000001</v>
      </c>
      <c r="D5" s="20">
        <f>B5-C5</f>
        <v>0</v>
      </c>
    </row>
    <row r="6" spans="1:4" x14ac:dyDescent="0.25">
      <c r="A6" s="17"/>
      <c r="B6" s="20"/>
      <c r="C6" s="87"/>
      <c r="D6" s="20"/>
    </row>
    <row r="7" spans="1:4" x14ac:dyDescent="0.25">
      <c r="A7" s="17" t="s">
        <v>3</v>
      </c>
      <c r="B7" s="20">
        <v>31811.151750000001</v>
      </c>
      <c r="C7" s="87">
        <v>31811.151750000001</v>
      </c>
      <c r="D7" s="20">
        <f>B7-C7</f>
        <v>0</v>
      </c>
    </row>
    <row r="8" spans="1:4" x14ac:dyDescent="0.25">
      <c r="A8" s="17"/>
      <c r="B8" s="20"/>
      <c r="C8" s="87"/>
      <c r="D8" s="20"/>
    </row>
    <row r="9" spans="1:4" x14ac:dyDescent="0.25">
      <c r="A9" s="17" t="s">
        <v>8</v>
      </c>
      <c r="B9" s="20">
        <v>2586.2725</v>
      </c>
      <c r="C9" s="87">
        <v>2586.2725</v>
      </c>
      <c r="D9" s="20">
        <f t="shared" ref="D9:D17" si="0">B9-C9</f>
        <v>0</v>
      </c>
    </row>
    <row r="10" spans="1:4" x14ac:dyDescent="0.25">
      <c r="A10" s="17"/>
      <c r="B10" s="20"/>
      <c r="C10" s="87"/>
      <c r="D10" s="20"/>
    </row>
    <row r="11" spans="1:4" x14ac:dyDescent="0.25">
      <c r="A11" s="17" t="s">
        <v>10</v>
      </c>
      <c r="B11" s="20">
        <v>2586.2725</v>
      </c>
      <c r="C11" s="87">
        <v>2586.2725</v>
      </c>
      <c r="D11" s="20">
        <f t="shared" si="0"/>
        <v>0</v>
      </c>
    </row>
    <row r="12" spans="1:4" x14ac:dyDescent="0.25">
      <c r="A12" s="17"/>
      <c r="B12" s="20"/>
      <c r="C12" s="87"/>
      <c r="D12" s="20"/>
    </row>
    <row r="13" spans="1:4" x14ac:dyDescent="0.25">
      <c r="A13" s="17" t="s">
        <v>4</v>
      </c>
      <c r="B13" s="20">
        <v>17328.025750000001</v>
      </c>
      <c r="C13" s="87">
        <v>17328.03</v>
      </c>
      <c r="D13" s="20">
        <f t="shared" si="0"/>
        <v>-4.2499999981373549E-3</v>
      </c>
    </row>
    <row r="14" spans="1:4" x14ac:dyDescent="0.25">
      <c r="A14" s="17"/>
      <c r="B14" s="20"/>
      <c r="C14" s="87"/>
      <c r="D14" s="20"/>
    </row>
    <row r="15" spans="1:4" x14ac:dyDescent="0.25">
      <c r="A15" s="17" t="s">
        <v>5</v>
      </c>
      <c r="B15" s="20">
        <v>64656.8125</v>
      </c>
      <c r="C15" s="87">
        <v>64656.81</v>
      </c>
      <c r="D15" s="20">
        <f t="shared" si="0"/>
        <v>2.5000000023283064E-3</v>
      </c>
    </row>
    <row r="16" spans="1:4" x14ac:dyDescent="0.25">
      <c r="A16" s="17"/>
      <c r="B16" s="20"/>
      <c r="C16" s="87"/>
      <c r="D16" s="20"/>
    </row>
    <row r="17" spans="1:4" x14ac:dyDescent="0.25">
      <c r="A17" s="17" t="s">
        <v>7</v>
      </c>
      <c r="B17" s="20">
        <v>129313.625</v>
      </c>
      <c r="C17" s="87">
        <v>129314</v>
      </c>
      <c r="D17" s="20">
        <f t="shared" si="0"/>
        <v>-0.375</v>
      </c>
    </row>
    <row r="18" spans="1:4" x14ac:dyDescent="0.25">
      <c r="A18" s="17"/>
      <c r="B18" s="20"/>
      <c r="C18" s="93"/>
      <c r="D18" s="8"/>
    </row>
    <row r="19" spans="1:4" x14ac:dyDescent="0.25">
      <c r="A19" s="18"/>
      <c r="B19" s="21"/>
      <c r="C19" s="8"/>
      <c r="D19" s="8"/>
    </row>
    <row r="20" spans="1:4" ht="15.75" x14ac:dyDescent="0.25">
      <c r="A20" s="15" t="s">
        <v>6</v>
      </c>
      <c r="B20" s="22">
        <f>SUM(B3:B17)</f>
        <v>258627.25</v>
      </c>
      <c r="C20" s="22">
        <f>SUM(C2:C19)</f>
        <v>253455.08175000001</v>
      </c>
      <c r="D20" s="22">
        <f>SUM(D2:D16)</f>
        <v>5172.5432500000043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topLeftCell="A22" zoomScale="80" zoomScaleNormal="80" workbookViewId="0">
      <selection activeCell="M46" sqref="M46"/>
    </sheetView>
  </sheetViews>
  <sheetFormatPr baseColWidth="10" defaultColWidth="11.5703125" defaultRowHeight="15" x14ac:dyDescent="0.25"/>
  <cols>
    <col min="1" max="1" width="11.140625" style="65" customWidth="1"/>
    <col min="2" max="2" width="5.140625" customWidth="1"/>
    <col min="3" max="3" width="30.140625" customWidth="1"/>
    <col min="4" max="4" width="14" bestFit="1" customWidth="1"/>
    <col min="5" max="5" width="26" customWidth="1"/>
    <col min="6" max="6" width="12.5703125" customWidth="1"/>
    <col min="7" max="7" width="36.28515625" style="52" customWidth="1"/>
    <col min="8" max="8" width="22.7109375" style="52" customWidth="1"/>
    <col min="9" max="9" width="18.5703125" customWidth="1"/>
    <col min="10" max="11" width="13.85546875" customWidth="1"/>
    <col min="12" max="12" width="23" bestFit="1" customWidth="1"/>
    <col min="257" max="257" width="11.140625" customWidth="1"/>
    <col min="258" max="258" width="5.140625" customWidth="1"/>
    <col min="259" max="259" width="38.5703125" customWidth="1"/>
    <col min="260" max="260" width="14" bestFit="1" customWidth="1"/>
    <col min="261" max="261" width="36.7109375" customWidth="1"/>
    <col min="262" max="262" width="14.85546875" customWidth="1"/>
    <col min="263" max="263" width="67.140625" customWidth="1"/>
    <col min="264" max="264" width="10.85546875" customWidth="1"/>
    <col min="265" max="265" width="11" customWidth="1"/>
    <col min="513" max="513" width="11.140625" customWidth="1"/>
    <col min="514" max="514" width="5.140625" customWidth="1"/>
    <col min="515" max="515" width="38.5703125" customWidth="1"/>
    <col min="516" max="516" width="14" bestFit="1" customWidth="1"/>
    <col min="517" max="517" width="36.7109375" customWidth="1"/>
    <col min="518" max="518" width="14.85546875" customWidth="1"/>
    <col min="519" max="519" width="67.140625" customWidth="1"/>
    <col min="520" max="520" width="10.85546875" customWidth="1"/>
    <col min="521" max="521" width="11" customWidth="1"/>
    <col min="769" max="769" width="11.140625" customWidth="1"/>
    <col min="770" max="770" width="5.140625" customWidth="1"/>
    <col min="771" max="771" width="38.5703125" customWidth="1"/>
    <col min="772" max="772" width="14" bestFit="1" customWidth="1"/>
    <col min="773" max="773" width="36.7109375" customWidth="1"/>
    <col min="774" max="774" width="14.85546875" customWidth="1"/>
    <col min="775" max="775" width="67.140625" customWidth="1"/>
    <col min="776" max="776" width="10.85546875" customWidth="1"/>
    <col min="777" max="777" width="11" customWidth="1"/>
    <col min="1025" max="1025" width="11.140625" customWidth="1"/>
    <col min="1026" max="1026" width="5.140625" customWidth="1"/>
    <col min="1027" max="1027" width="38.5703125" customWidth="1"/>
    <col min="1028" max="1028" width="14" bestFit="1" customWidth="1"/>
    <col min="1029" max="1029" width="36.7109375" customWidth="1"/>
    <col min="1030" max="1030" width="14.85546875" customWidth="1"/>
    <col min="1031" max="1031" width="67.140625" customWidth="1"/>
    <col min="1032" max="1032" width="10.85546875" customWidth="1"/>
    <col min="1033" max="1033" width="11" customWidth="1"/>
    <col min="1281" max="1281" width="11.140625" customWidth="1"/>
    <col min="1282" max="1282" width="5.140625" customWidth="1"/>
    <col min="1283" max="1283" width="38.5703125" customWidth="1"/>
    <col min="1284" max="1284" width="14" bestFit="1" customWidth="1"/>
    <col min="1285" max="1285" width="36.7109375" customWidth="1"/>
    <col min="1286" max="1286" width="14.85546875" customWidth="1"/>
    <col min="1287" max="1287" width="67.140625" customWidth="1"/>
    <col min="1288" max="1288" width="10.85546875" customWidth="1"/>
    <col min="1289" max="1289" width="11" customWidth="1"/>
    <col min="1537" max="1537" width="11.140625" customWidth="1"/>
    <col min="1538" max="1538" width="5.140625" customWidth="1"/>
    <col min="1539" max="1539" width="38.5703125" customWidth="1"/>
    <col min="1540" max="1540" width="14" bestFit="1" customWidth="1"/>
    <col min="1541" max="1541" width="36.7109375" customWidth="1"/>
    <col min="1542" max="1542" width="14.85546875" customWidth="1"/>
    <col min="1543" max="1543" width="67.140625" customWidth="1"/>
    <col min="1544" max="1544" width="10.85546875" customWidth="1"/>
    <col min="1545" max="1545" width="11" customWidth="1"/>
    <col min="1793" max="1793" width="11.140625" customWidth="1"/>
    <col min="1794" max="1794" width="5.140625" customWidth="1"/>
    <col min="1795" max="1795" width="38.5703125" customWidth="1"/>
    <col min="1796" max="1796" width="14" bestFit="1" customWidth="1"/>
    <col min="1797" max="1797" width="36.7109375" customWidth="1"/>
    <col min="1798" max="1798" width="14.85546875" customWidth="1"/>
    <col min="1799" max="1799" width="67.140625" customWidth="1"/>
    <col min="1800" max="1800" width="10.85546875" customWidth="1"/>
    <col min="1801" max="1801" width="11" customWidth="1"/>
    <col min="2049" max="2049" width="11.140625" customWidth="1"/>
    <col min="2050" max="2050" width="5.140625" customWidth="1"/>
    <col min="2051" max="2051" width="38.5703125" customWidth="1"/>
    <col min="2052" max="2052" width="14" bestFit="1" customWidth="1"/>
    <col min="2053" max="2053" width="36.7109375" customWidth="1"/>
    <col min="2054" max="2054" width="14.85546875" customWidth="1"/>
    <col min="2055" max="2055" width="67.140625" customWidth="1"/>
    <col min="2056" max="2056" width="10.85546875" customWidth="1"/>
    <col min="2057" max="2057" width="11" customWidth="1"/>
    <col min="2305" max="2305" width="11.140625" customWidth="1"/>
    <col min="2306" max="2306" width="5.140625" customWidth="1"/>
    <col min="2307" max="2307" width="38.5703125" customWidth="1"/>
    <col min="2308" max="2308" width="14" bestFit="1" customWidth="1"/>
    <col min="2309" max="2309" width="36.7109375" customWidth="1"/>
    <col min="2310" max="2310" width="14.85546875" customWidth="1"/>
    <col min="2311" max="2311" width="67.140625" customWidth="1"/>
    <col min="2312" max="2312" width="10.85546875" customWidth="1"/>
    <col min="2313" max="2313" width="11" customWidth="1"/>
    <col min="2561" max="2561" width="11.140625" customWidth="1"/>
    <col min="2562" max="2562" width="5.140625" customWidth="1"/>
    <col min="2563" max="2563" width="38.5703125" customWidth="1"/>
    <col min="2564" max="2564" width="14" bestFit="1" customWidth="1"/>
    <col min="2565" max="2565" width="36.7109375" customWidth="1"/>
    <col min="2566" max="2566" width="14.85546875" customWidth="1"/>
    <col min="2567" max="2567" width="67.140625" customWidth="1"/>
    <col min="2568" max="2568" width="10.85546875" customWidth="1"/>
    <col min="2569" max="2569" width="11" customWidth="1"/>
    <col min="2817" max="2817" width="11.140625" customWidth="1"/>
    <col min="2818" max="2818" width="5.140625" customWidth="1"/>
    <col min="2819" max="2819" width="38.5703125" customWidth="1"/>
    <col min="2820" max="2820" width="14" bestFit="1" customWidth="1"/>
    <col min="2821" max="2821" width="36.7109375" customWidth="1"/>
    <col min="2822" max="2822" width="14.85546875" customWidth="1"/>
    <col min="2823" max="2823" width="67.140625" customWidth="1"/>
    <col min="2824" max="2824" width="10.85546875" customWidth="1"/>
    <col min="2825" max="2825" width="11" customWidth="1"/>
    <col min="3073" max="3073" width="11.140625" customWidth="1"/>
    <col min="3074" max="3074" width="5.140625" customWidth="1"/>
    <col min="3075" max="3075" width="38.5703125" customWidth="1"/>
    <col min="3076" max="3076" width="14" bestFit="1" customWidth="1"/>
    <col min="3077" max="3077" width="36.7109375" customWidth="1"/>
    <col min="3078" max="3078" width="14.85546875" customWidth="1"/>
    <col min="3079" max="3079" width="67.140625" customWidth="1"/>
    <col min="3080" max="3080" width="10.85546875" customWidth="1"/>
    <col min="3081" max="3081" width="11" customWidth="1"/>
    <col min="3329" max="3329" width="11.140625" customWidth="1"/>
    <col min="3330" max="3330" width="5.140625" customWidth="1"/>
    <col min="3331" max="3331" width="38.5703125" customWidth="1"/>
    <col min="3332" max="3332" width="14" bestFit="1" customWidth="1"/>
    <col min="3333" max="3333" width="36.7109375" customWidth="1"/>
    <col min="3334" max="3334" width="14.85546875" customWidth="1"/>
    <col min="3335" max="3335" width="67.140625" customWidth="1"/>
    <col min="3336" max="3336" width="10.85546875" customWidth="1"/>
    <col min="3337" max="3337" width="11" customWidth="1"/>
    <col min="3585" max="3585" width="11.140625" customWidth="1"/>
    <col min="3586" max="3586" width="5.140625" customWidth="1"/>
    <col min="3587" max="3587" width="38.5703125" customWidth="1"/>
    <col min="3588" max="3588" width="14" bestFit="1" customWidth="1"/>
    <col min="3589" max="3589" width="36.7109375" customWidth="1"/>
    <col min="3590" max="3590" width="14.85546875" customWidth="1"/>
    <col min="3591" max="3591" width="67.140625" customWidth="1"/>
    <col min="3592" max="3592" width="10.85546875" customWidth="1"/>
    <col min="3593" max="3593" width="11" customWidth="1"/>
    <col min="3841" max="3841" width="11.140625" customWidth="1"/>
    <col min="3842" max="3842" width="5.140625" customWidth="1"/>
    <col min="3843" max="3843" width="38.5703125" customWidth="1"/>
    <col min="3844" max="3844" width="14" bestFit="1" customWidth="1"/>
    <col min="3845" max="3845" width="36.7109375" customWidth="1"/>
    <col min="3846" max="3846" width="14.85546875" customWidth="1"/>
    <col min="3847" max="3847" width="67.140625" customWidth="1"/>
    <col min="3848" max="3848" width="10.85546875" customWidth="1"/>
    <col min="3849" max="3849" width="11" customWidth="1"/>
    <col min="4097" max="4097" width="11.140625" customWidth="1"/>
    <col min="4098" max="4098" width="5.140625" customWidth="1"/>
    <col min="4099" max="4099" width="38.5703125" customWidth="1"/>
    <col min="4100" max="4100" width="14" bestFit="1" customWidth="1"/>
    <col min="4101" max="4101" width="36.7109375" customWidth="1"/>
    <col min="4102" max="4102" width="14.85546875" customWidth="1"/>
    <col min="4103" max="4103" width="67.140625" customWidth="1"/>
    <col min="4104" max="4104" width="10.85546875" customWidth="1"/>
    <col min="4105" max="4105" width="11" customWidth="1"/>
    <col min="4353" max="4353" width="11.140625" customWidth="1"/>
    <col min="4354" max="4354" width="5.140625" customWidth="1"/>
    <col min="4355" max="4355" width="38.5703125" customWidth="1"/>
    <col min="4356" max="4356" width="14" bestFit="1" customWidth="1"/>
    <col min="4357" max="4357" width="36.7109375" customWidth="1"/>
    <col min="4358" max="4358" width="14.85546875" customWidth="1"/>
    <col min="4359" max="4359" width="67.140625" customWidth="1"/>
    <col min="4360" max="4360" width="10.85546875" customWidth="1"/>
    <col min="4361" max="4361" width="11" customWidth="1"/>
    <col min="4609" max="4609" width="11.140625" customWidth="1"/>
    <col min="4610" max="4610" width="5.140625" customWidth="1"/>
    <col min="4611" max="4611" width="38.5703125" customWidth="1"/>
    <col min="4612" max="4612" width="14" bestFit="1" customWidth="1"/>
    <col min="4613" max="4613" width="36.7109375" customWidth="1"/>
    <col min="4614" max="4614" width="14.85546875" customWidth="1"/>
    <col min="4615" max="4615" width="67.140625" customWidth="1"/>
    <col min="4616" max="4616" width="10.85546875" customWidth="1"/>
    <col min="4617" max="4617" width="11" customWidth="1"/>
    <col min="4865" max="4865" width="11.140625" customWidth="1"/>
    <col min="4866" max="4866" width="5.140625" customWidth="1"/>
    <col min="4867" max="4867" width="38.5703125" customWidth="1"/>
    <col min="4868" max="4868" width="14" bestFit="1" customWidth="1"/>
    <col min="4869" max="4869" width="36.7109375" customWidth="1"/>
    <col min="4870" max="4870" width="14.85546875" customWidth="1"/>
    <col min="4871" max="4871" width="67.140625" customWidth="1"/>
    <col min="4872" max="4872" width="10.85546875" customWidth="1"/>
    <col min="4873" max="4873" width="11" customWidth="1"/>
    <col min="5121" max="5121" width="11.140625" customWidth="1"/>
    <col min="5122" max="5122" width="5.140625" customWidth="1"/>
    <col min="5123" max="5123" width="38.5703125" customWidth="1"/>
    <col min="5124" max="5124" width="14" bestFit="1" customWidth="1"/>
    <col min="5125" max="5125" width="36.7109375" customWidth="1"/>
    <col min="5126" max="5126" width="14.85546875" customWidth="1"/>
    <col min="5127" max="5127" width="67.140625" customWidth="1"/>
    <col min="5128" max="5128" width="10.85546875" customWidth="1"/>
    <col min="5129" max="5129" width="11" customWidth="1"/>
    <col min="5377" max="5377" width="11.140625" customWidth="1"/>
    <col min="5378" max="5378" width="5.140625" customWidth="1"/>
    <col min="5379" max="5379" width="38.5703125" customWidth="1"/>
    <col min="5380" max="5380" width="14" bestFit="1" customWidth="1"/>
    <col min="5381" max="5381" width="36.7109375" customWidth="1"/>
    <col min="5382" max="5382" width="14.85546875" customWidth="1"/>
    <col min="5383" max="5383" width="67.140625" customWidth="1"/>
    <col min="5384" max="5384" width="10.85546875" customWidth="1"/>
    <col min="5385" max="5385" width="11" customWidth="1"/>
    <col min="5633" max="5633" width="11.140625" customWidth="1"/>
    <col min="5634" max="5634" width="5.140625" customWidth="1"/>
    <col min="5635" max="5635" width="38.5703125" customWidth="1"/>
    <col min="5636" max="5636" width="14" bestFit="1" customWidth="1"/>
    <col min="5637" max="5637" width="36.7109375" customWidth="1"/>
    <col min="5638" max="5638" width="14.85546875" customWidth="1"/>
    <col min="5639" max="5639" width="67.140625" customWidth="1"/>
    <col min="5640" max="5640" width="10.85546875" customWidth="1"/>
    <col min="5641" max="5641" width="11" customWidth="1"/>
    <col min="5889" max="5889" width="11.140625" customWidth="1"/>
    <col min="5890" max="5890" width="5.140625" customWidth="1"/>
    <col min="5891" max="5891" width="38.5703125" customWidth="1"/>
    <col min="5892" max="5892" width="14" bestFit="1" customWidth="1"/>
    <col min="5893" max="5893" width="36.7109375" customWidth="1"/>
    <col min="5894" max="5894" width="14.85546875" customWidth="1"/>
    <col min="5895" max="5895" width="67.140625" customWidth="1"/>
    <col min="5896" max="5896" width="10.85546875" customWidth="1"/>
    <col min="5897" max="5897" width="11" customWidth="1"/>
    <col min="6145" max="6145" width="11.140625" customWidth="1"/>
    <col min="6146" max="6146" width="5.140625" customWidth="1"/>
    <col min="6147" max="6147" width="38.5703125" customWidth="1"/>
    <col min="6148" max="6148" width="14" bestFit="1" customWidth="1"/>
    <col min="6149" max="6149" width="36.7109375" customWidth="1"/>
    <col min="6150" max="6150" width="14.85546875" customWidth="1"/>
    <col min="6151" max="6151" width="67.140625" customWidth="1"/>
    <col min="6152" max="6152" width="10.85546875" customWidth="1"/>
    <col min="6153" max="6153" width="11" customWidth="1"/>
    <col min="6401" max="6401" width="11.140625" customWidth="1"/>
    <col min="6402" max="6402" width="5.140625" customWidth="1"/>
    <col min="6403" max="6403" width="38.5703125" customWidth="1"/>
    <col min="6404" max="6404" width="14" bestFit="1" customWidth="1"/>
    <col min="6405" max="6405" width="36.7109375" customWidth="1"/>
    <col min="6406" max="6406" width="14.85546875" customWidth="1"/>
    <col min="6407" max="6407" width="67.140625" customWidth="1"/>
    <col min="6408" max="6408" width="10.85546875" customWidth="1"/>
    <col min="6409" max="6409" width="11" customWidth="1"/>
    <col min="6657" max="6657" width="11.140625" customWidth="1"/>
    <col min="6658" max="6658" width="5.140625" customWidth="1"/>
    <col min="6659" max="6659" width="38.5703125" customWidth="1"/>
    <col min="6660" max="6660" width="14" bestFit="1" customWidth="1"/>
    <col min="6661" max="6661" width="36.7109375" customWidth="1"/>
    <col min="6662" max="6662" width="14.85546875" customWidth="1"/>
    <col min="6663" max="6663" width="67.140625" customWidth="1"/>
    <col min="6664" max="6664" width="10.85546875" customWidth="1"/>
    <col min="6665" max="6665" width="11" customWidth="1"/>
    <col min="6913" max="6913" width="11.140625" customWidth="1"/>
    <col min="6914" max="6914" width="5.140625" customWidth="1"/>
    <col min="6915" max="6915" width="38.5703125" customWidth="1"/>
    <col min="6916" max="6916" width="14" bestFit="1" customWidth="1"/>
    <col min="6917" max="6917" width="36.7109375" customWidth="1"/>
    <col min="6918" max="6918" width="14.85546875" customWidth="1"/>
    <col min="6919" max="6919" width="67.140625" customWidth="1"/>
    <col min="6920" max="6920" width="10.85546875" customWidth="1"/>
    <col min="6921" max="6921" width="11" customWidth="1"/>
    <col min="7169" max="7169" width="11.140625" customWidth="1"/>
    <col min="7170" max="7170" width="5.140625" customWidth="1"/>
    <col min="7171" max="7171" width="38.5703125" customWidth="1"/>
    <col min="7172" max="7172" width="14" bestFit="1" customWidth="1"/>
    <col min="7173" max="7173" width="36.7109375" customWidth="1"/>
    <col min="7174" max="7174" width="14.85546875" customWidth="1"/>
    <col min="7175" max="7175" width="67.140625" customWidth="1"/>
    <col min="7176" max="7176" width="10.85546875" customWidth="1"/>
    <col min="7177" max="7177" width="11" customWidth="1"/>
    <col min="7425" max="7425" width="11.140625" customWidth="1"/>
    <col min="7426" max="7426" width="5.140625" customWidth="1"/>
    <col min="7427" max="7427" width="38.5703125" customWidth="1"/>
    <col min="7428" max="7428" width="14" bestFit="1" customWidth="1"/>
    <col min="7429" max="7429" width="36.7109375" customWidth="1"/>
    <col min="7430" max="7430" width="14.85546875" customWidth="1"/>
    <col min="7431" max="7431" width="67.140625" customWidth="1"/>
    <col min="7432" max="7432" width="10.85546875" customWidth="1"/>
    <col min="7433" max="7433" width="11" customWidth="1"/>
    <col min="7681" max="7681" width="11.140625" customWidth="1"/>
    <col min="7682" max="7682" width="5.140625" customWidth="1"/>
    <col min="7683" max="7683" width="38.5703125" customWidth="1"/>
    <col min="7684" max="7684" width="14" bestFit="1" customWidth="1"/>
    <col min="7685" max="7685" width="36.7109375" customWidth="1"/>
    <col min="7686" max="7686" width="14.85546875" customWidth="1"/>
    <col min="7687" max="7687" width="67.140625" customWidth="1"/>
    <col min="7688" max="7688" width="10.85546875" customWidth="1"/>
    <col min="7689" max="7689" width="11" customWidth="1"/>
    <col min="7937" max="7937" width="11.140625" customWidth="1"/>
    <col min="7938" max="7938" width="5.140625" customWidth="1"/>
    <col min="7939" max="7939" width="38.5703125" customWidth="1"/>
    <col min="7940" max="7940" width="14" bestFit="1" customWidth="1"/>
    <col min="7941" max="7941" width="36.7109375" customWidth="1"/>
    <col min="7942" max="7942" width="14.85546875" customWidth="1"/>
    <col min="7943" max="7943" width="67.140625" customWidth="1"/>
    <col min="7944" max="7944" width="10.85546875" customWidth="1"/>
    <col min="7945" max="7945" width="11" customWidth="1"/>
    <col min="8193" max="8193" width="11.140625" customWidth="1"/>
    <col min="8194" max="8194" width="5.140625" customWidth="1"/>
    <col min="8195" max="8195" width="38.5703125" customWidth="1"/>
    <col min="8196" max="8196" width="14" bestFit="1" customWidth="1"/>
    <col min="8197" max="8197" width="36.7109375" customWidth="1"/>
    <col min="8198" max="8198" width="14.85546875" customWidth="1"/>
    <col min="8199" max="8199" width="67.140625" customWidth="1"/>
    <col min="8200" max="8200" width="10.85546875" customWidth="1"/>
    <col min="8201" max="8201" width="11" customWidth="1"/>
    <col min="8449" max="8449" width="11.140625" customWidth="1"/>
    <col min="8450" max="8450" width="5.140625" customWidth="1"/>
    <col min="8451" max="8451" width="38.5703125" customWidth="1"/>
    <col min="8452" max="8452" width="14" bestFit="1" customWidth="1"/>
    <col min="8453" max="8453" width="36.7109375" customWidth="1"/>
    <col min="8454" max="8454" width="14.85546875" customWidth="1"/>
    <col min="8455" max="8455" width="67.140625" customWidth="1"/>
    <col min="8456" max="8456" width="10.85546875" customWidth="1"/>
    <col min="8457" max="8457" width="11" customWidth="1"/>
    <col min="8705" max="8705" width="11.140625" customWidth="1"/>
    <col min="8706" max="8706" width="5.140625" customWidth="1"/>
    <col min="8707" max="8707" width="38.5703125" customWidth="1"/>
    <col min="8708" max="8708" width="14" bestFit="1" customWidth="1"/>
    <col min="8709" max="8709" width="36.7109375" customWidth="1"/>
    <col min="8710" max="8710" width="14.85546875" customWidth="1"/>
    <col min="8711" max="8711" width="67.140625" customWidth="1"/>
    <col min="8712" max="8712" width="10.85546875" customWidth="1"/>
    <col min="8713" max="8713" width="11" customWidth="1"/>
    <col min="8961" max="8961" width="11.140625" customWidth="1"/>
    <col min="8962" max="8962" width="5.140625" customWidth="1"/>
    <col min="8963" max="8963" width="38.5703125" customWidth="1"/>
    <col min="8964" max="8964" width="14" bestFit="1" customWidth="1"/>
    <col min="8965" max="8965" width="36.7109375" customWidth="1"/>
    <col min="8966" max="8966" width="14.85546875" customWidth="1"/>
    <col min="8967" max="8967" width="67.140625" customWidth="1"/>
    <col min="8968" max="8968" width="10.85546875" customWidth="1"/>
    <col min="8969" max="8969" width="11" customWidth="1"/>
    <col min="9217" max="9217" width="11.140625" customWidth="1"/>
    <col min="9218" max="9218" width="5.140625" customWidth="1"/>
    <col min="9219" max="9219" width="38.5703125" customWidth="1"/>
    <col min="9220" max="9220" width="14" bestFit="1" customWidth="1"/>
    <col min="9221" max="9221" width="36.7109375" customWidth="1"/>
    <col min="9222" max="9222" width="14.85546875" customWidth="1"/>
    <col min="9223" max="9223" width="67.140625" customWidth="1"/>
    <col min="9224" max="9224" width="10.85546875" customWidth="1"/>
    <col min="9225" max="9225" width="11" customWidth="1"/>
    <col min="9473" max="9473" width="11.140625" customWidth="1"/>
    <col min="9474" max="9474" width="5.140625" customWidth="1"/>
    <col min="9475" max="9475" width="38.5703125" customWidth="1"/>
    <col min="9476" max="9476" width="14" bestFit="1" customWidth="1"/>
    <col min="9477" max="9477" width="36.7109375" customWidth="1"/>
    <col min="9478" max="9478" width="14.85546875" customWidth="1"/>
    <col min="9479" max="9479" width="67.140625" customWidth="1"/>
    <col min="9480" max="9480" width="10.85546875" customWidth="1"/>
    <col min="9481" max="9481" width="11" customWidth="1"/>
    <col min="9729" max="9729" width="11.140625" customWidth="1"/>
    <col min="9730" max="9730" width="5.140625" customWidth="1"/>
    <col min="9731" max="9731" width="38.5703125" customWidth="1"/>
    <col min="9732" max="9732" width="14" bestFit="1" customWidth="1"/>
    <col min="9733" max="9733" width="36.7109375" customWidth="1"/>
    <col min="9734" max="9734" width="14.85546875" customWidth="1"/>
    <col min="9735" max="9735" width="67.140625" customWidth="1"/>
    <col min="9736" max="9736" width="10.85546875" customWidth="1"/>
    <col min="9737" max="9737" width="11" customWidth="1"/>
    <col min="9985" max="9985" width="11.140625" customWidth="1"/>
    <col min="9986" max="9986" width="5.140625" customWidth="1"/>
    <col min="9987" max="9987" width="38.5703125" customWidth="1"/>
    <col min="9988" max="9988" width="14" bestFit="1" customWidth="1"/>
    <col min="9989" max="9989" width="36.7109375" customWidth="1"/>
    <col min="9990" max="9990" width="14.85546875" customWidth="1"/>
    <col min="9991" max="9991" width="67.140625" customWidth="1"/>
    <col min="9992" max="9992" width="10.85546875" customWidth="1"/>
    <col min="9993" max="9993" width="11" customWidth="1"/>
    <col min="10241" max="10241" width="11.140625" customWidth="1"/>
    <col min="10242" max="10242" width="5.140625" customWidth="1"/>
    <col min="10243" max="10243" width="38.5703125" customWidth="1"/>
    <col min="10244" max="10244" width="14" bestFit="1" customWidth="1"/>
    <col min="10245" max="10245" width="36.7109375" customWidth="1"/>
    <col min="10246" max="10246" width="14.85546875" customWidth="1"/>
    <col min="10247" max="10247" width="67.140625" customWidth="1"/>
    <col min="10248" max="10248" width="10.85546875" customWidth="1"/>
    <col min="10249" max="10249" width="11" customWidth="1"/>
    <col min="10497" max="10497" width="11.140625" customWidth="1"/>
    <col min="10498" max="10498" width="5.140625" customWidth="1"/>
    <col min="10499" max="10499" width="38.5703125" customWidth="1"/>
    <col min="10500" max="10500" width="14" bestFit="1" customWidth="1"/>
    <col min="10501" max="10501" width="36.7109375" customWidth="1"/>
    <col min="10502" max="10502" width="14.85546875" customWidth="1"/>
    <col min="10503" max="10503" width="67.140625" customWidth="1"/>
    <col min="10504" max="10504" width="10.85546875" customWidth="1"/>
    <col min="10505" max="10505" width="11" customWidth="1"/>
    <col min="10753" max="10753" width="11.140625" customWidth="1"/>
    <col min="10754" max="10754" width="5.140625" customWidth="1"/>
    <col min="10755" max="10755" width="38.5703125" customWidth="1"/>
    <col min="10756" max="10756" width="14" bestFit="1" customWidth="1"/>
    <col min="10757" max="10757" width="36.7109375" customWidth="1"/>
    <col min="10758" max="10758" width="14.85546875" customWidth="1"/>
    <col min="10759" max="10759" width="67.140625" customWidth="1"/>
    <col min="10760" max="10760" width="10.85546875" customWidth="1"/>
    <col min="10761" max="10761" width="11" customWidth="1"/>
    <col min="11009" max="11009" width="11.140625" customWidth="1"/>
    <col min="11010" max="11010" width="5.140625" customWidth="1"/>
    <col min="11011" max="11011" width="38.5703125" customWidth="1"/>
    <col min="11012" max="11012" width="14" bestFit="1" customWidth="1"/>
    <col min="11013" max="11013" width="36.7109375" customWidth="1"/>
    <col min="11014" max="11014" width="14.85546875" customWidth="1"/>
    <col min="11015" max="11015" width="67.140625" customWidth="1"/>
    <col min="11016" max="11016" width="10.85546875" customWidth="1"/>
    <col min="11017" max="11017" width="11" customWidth="1"/>
    <col min="11265" max="11265" width="11.140625" customWidth="1"/>
    <col min="11266" max="11266" width="5.140625" customWidth="1"/>
    <col min="11267" max="11267" width="38.5703125" customWidth="1"/>
    <col min="11268" max="11268" width="14" bestFit="1" customWidth="1"/>
    <col min="11269" max="11269" width="36.7109375" customWidth="1"/>
    <col min="11270" max="11270" width="14.85546875" customWidth="1"/>
    <col min="11271" max="11271" width="67.140625" customWidth="1"/>
    <col min="11272" max="11272" width="10.85546875" customWidth="1"/>
    <col min="11273" max="11273" width="11" customWidth="1"/>
    <col min="11521" max="11521" width="11.140625" customWidth="1"/>
    <col min="11522" max="11522" width="5.140625" customWidth="1"/>
    <col min="11523" max="11523" width="38.5703125" customWidth="1"/>
    <col min="11524" max="11524" width="14" bestFit="1" customWidth="1"/>
    <col min="11525" max="11525" width="36.7109375" customWidth="1"/>
    <col min="11526" max="11526" width="14.85546875" customWidth="1"/>
    <col min="11527" max="11527" width="67.140625" customWidth="1"/>
    <col min="11528" max="11528" width="10.85546875" customWidth="1"/>
    <col min="11529" max="11529" width="11" customWidth="1"/>
    <col min="11777" max="11777" width="11.140625" customWidth="1"/>
    <col min="11778" max="11778" width="5.140625" customWidth="1"/>
    <col min="11779" max="11779" width="38.5703125" customWidth="1"/>
    <col min="11780" max="11780" width="14" bestFit="1" customWidth="1"/>
    <col min="11781" max="11781" width="36.7109375" customWidth="1"/>
    <col min="11782" max="11782" width="14.85546875" customWidth="1"/>
    <col min="11783" max="11783" width="67.140625" customWidth="1"/>
    <col min="11784" max="11784" width="10.85546875" customWidth="1"/>
    <col min="11785" max="11785" width="11" customWidth="1"/>
    <col min="12033" max="12033" width="11.140625" customWidth="1"/>
    <col min="12034" max="12034" width="5.140625" customWidth="1"/>
    <col min="12035" max="12035" width="38.5703125" customWidth="1"/>
    <col min="12036" max="12036" width="14" bestFit="1" customWidth="1"/>
    <col min="12037" max="12037" width="36.7109375" customWidth="1"/>
    <col min="12038" max="12038" width="14.85546875" customWidth="1"/>
    <col min="12039" max="12039" width="67.140625" customWidth="1"/>
    <col min="12040" max="12040" width="10.85546875" customWidth="1"/>
    <col min="12041" max="12041" width="11" customWidth="1"/>
    <col min="12289" max="12289" width="11.140625" customWidth="1"/>
    <col min="12290" max="12290" width="5.140625" customWidth="1"/>
    <col min="12291" max="12291" width="38.5703125" customWidth="1"/>
    <col min="12292" max="12292" width="14" bestFit="1" customWidth="1"/>
    <col min="12293" max="12293" width="36.7109375" customWidth="1"/>
    <col min="12294" max="12294" width="14.85546875" customWidth="1"/>
    <col min="12295" max="12295" width="67.140625" customWidth="1"/>
    <col min="12296" max="12296" width="10.85546875" customWidth="1"/>
    <col min="12297" max="12297" width="11" customWidth="1"/>
    <col min="12545" max="12545" width="11.140625" customWidth="1"/>
    <col min="12546" max="12546" width="5.140625" customWidth="1"/>
    <col min="12547" max="12547" width="38.5703125" customWidth="1"/>
    <col min="12548" max="12548" width="14" bestFit="1" customWidth="1"/>
    <col min="12549" max="12549" width="36.7109375" customWidth="1"/>
    <col min="12550" max="12550" width="14.85546875" customWidth="1"/>
    <col min="12551" max="12551" width="67.140625" customWidth="1"/>
    <col min="12552" max="12552" width="10.85546875" customWidth="1"/>
    <col min="12553" max="12553" width="11" customWidth="1"/>
    <col min="12801" max="12801" width="11.140625" customWidth="1"/>
    <col min="12802" max="12802" width="5.140625" customWidth="1"/>
    <col min="12803" max="12803" width="38.5703125" customWidth="1"/>
    <col min="12804" max="12804" width="14" bestFit="1" customWidth="1"/>
    <col min="12805" max="12805" width="36.7109375" customWidth="1"/>
    <col min="12806" max="12806" width="14.85546875" customWidth="1"/>
    <col min="12807" max="12807" width="67.140625" customWidth="1"/>
    <col min="12808" max="12808" width="10.85546875" customWidth="1"/>
    <col min="12809" max="12809" width="11" customWidth="1"/>
    <col min="13057" max="13057" width="11.140625" customWidth="1"/>
    <col min="13058" max="13058" width="5.140625" customWidth="1"/>
    <col min="13059" max="13059" width="38.5703125" customWidth="1"/>
    <col min="13060" max="13060" width="14" bestFit="1" customWidth="1"/>
    <col min="13061" max="13061" width="36.7109375" customWidth="1"/>
    <col min="13062" max="13062" width="14.85546875" customWidth="1"/>
    <col min="13063" max="13063" width="67.140625" customWidth="1"/>
    <col min="13064" max="13064" width="10.85546875" customWidth="1"/>
    <col min="13065" max="13065" width="11" customWidth="1"/>
    <col min="13313" max="13313" width="11.140625" customWidth="1"/>
    <col min="13314" max="13314" width="5.140625" customWidth="1"/>
    <col min="13315" max="13315" width="38.5703125" customWidth="1"/>
    <col min="13316" max="13316" width="14" bestFit="1" customWidth="1"/>
    <col min="13317" max="13317" width="36.7109375" customWidth="1"/>
    <col min="13318" max="13318" width="14.85546875" customWidth="1"/>
    <col min="13319" max="13319" width="67.140625" customWidth="1"/>
    <col min="13320" max="13320" width="10.85546875" customWidth="1"/>
    <col min="13321" max="13321" width="11" customWidth="1"/>
    <col min="13569" max="13569" width="11.140625" customWidth="1"/>
    <col min="13570" max="13570" width="5.140625" customWidth="1"/>
    <col min="13571" max="13571" width="38.5703125" customWidth="1"/>
    <col min="13572" max="13572" width="14" bestFit="1" customWidth="1"/>
    <col min="13573" max="13573" width="36.7109375" customWidth="1"/>
    <col min="13574" max="13574" width="14.85546875" customWidth="1"/>
    <col min="13575" max="13575" width="67.140625" customWidth="1"/>
    <col min="13576" max="13576" width="10.85546875" customWidth="1"/>
    <col min="13577" max="13577" width="11" customWidth="1"/>
    <col min="13825" max="13825" width="11.140625" customWidth="1"/>
    <col min="13826" max="13826" width="5.140625" customWidth="1"/>
    <col min="13827" max="13827" width="38.5703125" customWidth="1"/>
    <col min="13828" max="13828" width="14" bestFit="1" customWidth="1"/>
    <col min="13829" max="13829" width="36.7109375" customWidth="1"/>
    <col min="13830" max="13830" width="14.85546875" customWidth="1"/>
    <col min="13831" max="13831" width="67.140625" customWidth="1"/>
    <col min="13832" max="13832" width="10.85546875" customWidth="1"/>
    <col min="13833" max="13833" width="11" customWidth="1"/>
    <col min="14081" max="14081" width="11.140625" customWidth="1"/>
    <col min="14082" max="14082" width="5.140625" customWidth="1"/>
    <col min="14083" max="14083" width="38.5703125" customWidth="1"/>
    <col min="14084" max="14084" width="14" bestFit="1" customWidth="1"/>
    <col min="14085" max="14085" width="36.7109375" customWidth="1"/>
    <col min="14086" max="14086" width="14.85546875" customWidth="1"/>
    <col min="14087" max="14087" width="67.140625" customWidth="1"/>
    <col min="14088" max="14088" width="10.85546875" customWidth="1"/>
    <col min="14089" max="14089" width="11" customWidth="1"/>
    <col min="14337" max="14337" width="11.140625" customWidth="1"/>
    <col min="14338" max="14338" width="5.140625" customWidth="1"/>
    <col min="14339" max="14339" width="38.5703125" customWidth="1"/>
    <col min="14340" max="14340" width="14" bestFit="1" customWidth="1"/>
    <col min="14341" max="14341" width="36.7109375" customWidth="1"/>
    <col min="14342" max="14342" width="14.85546875" customWidth="1"/>
    <col min="14343" max="14343" width="67.140625" customWidth="1"/>
    <col min="14344" max="14344" width="10.85546875" customWidth="1"/>
    <col min="14345" max="14345" width="11" customWidth="1"/>
    <col min="14593" max="14593" width="11.140625" customWidth="1"/>
    <col min="14594" max="14594" width="5.140625" customWidth="1"/>
    <col min="14595" max="14595" width="38.5703125" customWidth="1"/>
    <col min="14596" max="14596" width="14" bestFit="1" customWidth="1"/>
    <col min="14597" max="14597" width="36.7109375" customWidth="1"/>
    <col min="14598" max="14598" width="14.85546875" customWidth="1"/>
    <col min="14599" max="14599" width="67.140625" customWidth="1"/>
    <col min="14600" max="14600" width="10.85546875" customWidth="1"/>
    <col min="14601" max="14601" width="11" customWidth="1"/>
    <col min="14849" max="14849" width="11.140625" customWidth="1"/>
    <col min="14850" max="14850" width="5.140625" customWidth="1"/>
    <col min="14851" max="14851" width="38.5703125" customWidth="1"/>
    <col min="14852" max="14852" width="14" bestFit="1" customWidth="1"/>
    <col min="14853" max="14853" width="36.7109375" customWidth="1"/>
    <col min="14854" max="14854" width="14.85546875" customWidth="1"/>
    <col min="14855" max="14855" width="67.140625" customWidth="1"/>
    <col min="14856" max="14856" width="10.85546875" customWidth="1"/>
    <col min="14857" max="14857" width="11" customWidth="1"/>
    <col min="15105" max="15105" width="11.140625" customWidth="1"/>
    <col min="15106" max="15106" width="5.140625" customWidth="1"/>
    <col min="15107" max="15107" width="38.5703125" customWidth="1"/>
    <col min="15108" max="15108" width="14" bestFit="1" customWidth="1"/>
    <col min="15109" max="15109" width="36.7109375" customWidth="1"/>
    <col min="15110" max="15110" width="14.85546875" customWidth="1"/>
    <col min="15111" max="15111" width="67.140625" customWidth="1"/>
    <col min="15112" max="15112" width="10.85546875" customWidth="1"/>
    <col min="15113" max="15113" width="11" customWidth="1"/>
    <col min="15361" max="15361" width="11.140625" customWidth="1"/>
    <col min="15362" max="15362" width="5.140625" customWidth="1"/>
    <col min="15363" max="15363" width="38.5703125" customWidth="1"/>
    <col min="15364" max="15364" width="14" bestFit="1" customWidth="1"/>
    <col min="15365" max="15365" width="36.7109375" customWidth="1"/>
    <col min="15366" max="15366" width="14.85546875" customWidth="1"/>
    <col min="15367" max="15367" width="67.140625" customWidth="1"/>
    <col min="15368" max="15368" width="10.85546875" customWidth="1"/>
    <col min="15369" max="15369" width="11" customWidth="1"/>
    <col min="15617" max="15617" width="11.140625" customWidth="1"/>
    <col min="15618" max="15618" width="5.140625" customWidth="1"/>
    <col min="15619" max="15619" width="38.5703125" customWidth="1"/>
    <col min="15620" max="15620" width="14" bestFit="1" customWidth="1"/>
    <col min="15621" max="15621" width="36.7109375" customWidth="1"/>
    <col min="15622" max="15622" width="14.85546875" customWidth="1"/>
    <col min="15623" max="15623" width="67.140625" customWidth="1"/>
    <col min="15624" max="15624" width="10.85546875" customWidth="1"/>
    <col min="15625" max="15625" width="11" customWidth="1"/>
    <col min="15873" max="15873" width="11.140625" customWidth="1"/>
    <col min="15874" max="15874" width="5.140625" customWidth="1"/>
    <col min="15875" max="15875" width="38.5703125" customWidth="1"/>
    <col min="15876" max="15876" width="14" bestFit="1" customWidth="1"/>
    <col min="15877" max="15877" width="36.7109375" customWidth="1"/>
    <col min="15878" max="15878" width="14.85546875" customWidth="1"/>
    <col min="15879" max="15879" width="67.140625" customWidth="1"/>
    <col min="15880" max="15880" width="10.85546875" customWidth="1"/>
    <col min="15881" max="15881" width="11" customWidth="1"/>
    <col min="16129" max="16129" width="11.140625" customWidth="1"/>
    <col min="16130" max="16130" width="5.140625" customWidth="1"/>
    <col min="16131" max="16131" width="38.5703125" customWidth="1"/>
    <col min="16132" max="16132" width="14" bestFit="1" customWidth="1"/>
    <col min="16133" max="16133" width="36.7109375" customWidth="1"/>
    <col min="16134" max="16134" width="14.85546875" customWidth="1"/>
    <col min="16135" max="16135" width="67.140625" customWidth="1"/>
    <col min="16136" max="16136" width="10.85546875" customWidth="1"/>
    <col min="16137" max="16137" width="11" customWidth="1"/>
  </cols>
  <sheetData>
    <row r="1" spans="1:11" ht="22.5" customHeight="1" x14ac:dyDescent="0.25">
      <c r="A1" s="144" t="s">
        <v>117</v>
      </c>
      <c r="B1" s="145"/>
      <c r="C1" s="145"/>
      <c r="D1" s="145"/>
      <c r="E1" s="145"/>
      <c r="F1" s="146"/>
      <c r="G1"/>
      <c r="I1" s="52"/>
      <c r="J1" s="52"/>
      <c r="K1" s="52"/>
    </row>
    <row r="2" spans="1:11" ht="25.5" customHeight="1" x14ac:dyDescent="0.25">
      <c r="A2" s="53" t="s">
        <v>36</v>
      </c>
      <c r="B2" s="54" t="s">
        <v>37</v>
      </c>
      <c r="C2" s="54" t="s">
        <v>38</v>
      </c>
      <c r="D2" s="54" t="s">
        <v>39</v>
      </c>
      <c r="E2" s="54" t="s">
        <v>40</v>
      </c>
      <c r="F2" s="54" t="s">
        <v>41</v>
      </c>
      <c r="G2" s="54" t="s">
        <v>82</v>
      </c>
      <c r="H2" s="55" t="s">
        <v>123</v>
      </c>
      <c r="I2" s="55" t="s">
        <v>42</v>
      </c>
      <c r="J2" s="110" t="s">
        <v>43</v>
      </c>
      <c r="K2" s="111"/>
    </row>
    <row r="3" spans="1:11" x14ac:dyDescent="0.25">
      <c r="A3" s="112"/>
      <c r="B3" s="63"/>
      <c r="C3" s="113" t="s">
        <v>124</v>
      </c>
      <c r="D3" s="113"/>
      <c r="E3" s="63" t="s">
        <v>125</v>
      </c>
      <c r="F3" s="63"/>
      <c r="G3" s="63"/>
      <c r="H3" s="114">
        <v>251796.16</v>
      </c>
      <c r="I3" s="100"/>
      <c r="J3" s="100"/>
      <c r="K3" s="52"/>
    </row>
    <row r="4" spans="1:11" x14ac:dyDescent="0.25">
      <c r="A4" s="62">
        <v>44203</v>
      </c>
      <c r="B4" s="57">
        <v>1</v>
      </c>
      <c r="C4" s="57" t="s">
        <v>83</v>
      </c>
      <c r="D4" s="57"/>
      <c r="E4" s="57"/>
      <c r="F4" s="115"/>
      <c r="G4" s="94"/>
      <c r="H4" s="100"/>
      <c r="I4" s="95"/>
      <c r="J4" s="101">
        <v>122.51</v>
      </c>
      <c r="K4" s="116"/>
    </row>
    <row r="5" spans="1:11" x14ac:dyDescent="0.25">
      <c r="A5" s="62">
        <v>44217</v>
      </c>
      <c r="B5" s="57">
        <v>2</v>
      </c>
      <c r="C5" s="59" t="s">
        <v>84</v>
      </c>
      <c r="D5" s="59" t="s">
        <v>85</v>
      </c>
      <c r="E5" s="57"/>
      <c r="F5" s="115"/>
      <c r="G5" s="94" t="s">
        <v>86</v>
      </c>
      <c r="H5" s="100"/>
      <c r="I5" s="95">
        <v>31811.15</v>
      </c>
      <c r="J5" s="95"/>
      <c r="K5" s="116"/>
    </row>
    <row r="6" spans="1:11" x14ac:dyDescent="0.25">
      <c r="A6" s="62">
        <v>44328</v>
      </c>
      <c r="B6" s="57">
        <v>5</v>
      </c>
      <c r="C6" s="96" t="s">
        <v>126</v>
      </c>
      <c r="D6" s="57"/>
      <c r="E6" s="57"/>
      <c r="F6" s="115"/>
      <c r="G6" s="94" t="s">
        <v>88</v>
      </c>
      <c r="H6" s="100"/>
      <c r="I6" s="95"/>
      <c r="J6" s="101">
        <v>37581.93</v>
      </c>
      <c r="K6" s="116"/>
    </row>
    <row r="7" spans="1:11" x14ac:dyDescent="0.25">
      <c r="A7" s="62">
        <v>44328</v>
      </c>
      <c r="B7" s="57">
        <v>5</v>
      </c>
      <c r="C7" s="96" t="s">
        <v>87</v>
      </c>
      <c r="D7" s="57"/>
      <c r="E7" s="57"/>
      <c r="F7" s="115"/>
      <c r="G7" s="94" t="s">
        <v>89</v>
      </c>
      <c r="H7" s="100"/>
      <c r="I7" s="95"/>
      <c r="J7" s="95">
        <v>34819.32</v>
      </c>
      <c r="K7" s="116"/>
    </row>
    <row r="8" spans="1:11" x14ac:dyDescent="0.25">
      <c r="A8" s="62">
        <v>44337</v>
      </c>
      <c r="B8" s="57">
        <v>6</v>
      </c>
      <c r="C8" s="59" t="s">
        <v>90</v>
      </c>
      <c r="D8" s="59" t="s">
        <v>85</v>
      </c>
      <c r="E8" s="57"/>
      <c r="F8" s="115"/>
      <c r="G8" s="94" t="s">
        <v>91</v>
      </c>
      <c r="H8" s="100"/>
      <c r="I8" s="101">
        <v>5172.55</v>
      </c>
      <c r="J8" s="95"/>
      <c r="K8" s="116"/>
    </row>
    <row r="9" spans="1:11" x14ac:dyDescent="0.25">
      <c r="A9" s="62">
        <v>44348</v>
      </c>
      <c r="B9" s="57">
        <v>7</v>
      </c>
      <c r="C9" s="59" t="s">
        <v>90</v>
      </c>
      <c r="D9" s="59" t="s">
        <v>85</v>
      </c>
      <c r="E9" s="57"/>
      <c r="F9" s="115"/>
      <c r="G9" s="94" t="s">
        <v>92</v>
      </c>
      <c r="H9" s="100"/>
      <c r="I9" s="95">
        <v>5172.55</v>
      </c>
      <c r="J9" s="95"/>
      <c r="K9" s="116"/>
    </row>
    <row r="10" spans="1:11" x14ac:dyDescent="0.25">
      <c r="A10" s="62">
        <v>44348</v>
      </c>
      <c r="B10" s="57">
        <v>7</v>
      </c>
      <c r="C10" s="59" t="s">
        <v>93</v>
      </c>
      <c r="D10" s="59" t="s">
        <v>85</v>
      </c>
      <c r="E10" s="57"/>
      <c r="F10" s="115"/>
      <c r="G10" s="94" t="s">
        <v>94</v>
      </c>
      <c r="H10" s="100"/>
      <c r="I10" s="95">
        <v>2586.27</v>
      </c>
      <c r="J10" s="95"/>
      <c r="K10" s="116"/>
    </row>
    <row r="11" spans="1:11" x14ac:dyDescent="0.25">
      <c r="A11" s="62">
        <v>44356</v>
      </c>
      <c r="B11" s="57">
        <v>8</v>
      </c>
      <c r="C11" s="97" t="s">
        <v>127</v>
      </c>
      <c r="D11" s="60" t="s">
        <v>85</v>
      </c>
      <c r="E11" s="57"/>
      <c r="F11" s="115"/>
      <c r="G11" s="94" t="s">
        <v>95</v>
      </c>
      <c r="H11" s="100"/>
      <c r="I11" s="95">
        <v>2586.27</v>
      </c>
      <c r="J11" s="95"/>
      <c r="K11" s="116"/>
    </row>
    <row r="12" spans="1:11" x14ac:dyDescent="0.25">
      <c r="A12" s="62">
        <v>44361</v>
      </c>
      <c r="B12" s="57">
        <v>9</v>
      </c>
      <c r="C12" s="97" t="s">
        <v>96</v>
      </c>
      <c r="D12" s="60" t="s">
        <v>85</v>
      </c>
      <c r="E12" s="57"/>
      <c r="F12" s="115"/>
      <c r="G12" s="94" t="s">
        <v>97</v>
      </c>
      <c r="H12" s="100"/>
      <c r="I12" s="95">
        <v>58000</v>
      </c>
      <c r="J12" s="95"/>
      <c r="K12" s="116"/>
    </row>
    <row r="13" spans="1:11" x14ac:dyDescent="0.25">
      <c r="A13" s="62">
        <v>44382</v>
      </c>
      <c r="B13" s="57">
        <v>10</v>
      </c>
      <c r="C13" s="57" t="s">
        <v>98</v>
      </c>
      <c r="D13" s="57"/>
      <c r="E13" s="57" t="s">
        <v>99</v>
      </c>
      <c r="F13" s="115">
        <v>44355</v>
      </c>
      <c r="G13" s="94" t="s">
        <v>100</v>
      </c>
      <c r="H13" s="100"/>
      <c r="I13" s="95"/>
      <c r="J13" s="95">
        <v>128.55000000000001</v>
      </c>
      <c r="K13" s="116"/>
    </row>
    <row r="14" spans="1:11" x14ac:dyDescent="0.25">
      <c r="A14" s="62">
        <v>44382</v>
      </c>
      <c r="B14" s="57">
        <v>10</v>
      </c>
      <c r="C14" s="98" t="s">
        <v>101</v>
      </c>
      <c r="D14" s="61"/>
      <c r="E14" s="57" t="s">
        <v>102</v>
      </c>
      <c r="F14" s="115">
        <v>44376</v>
      </c>
      <c r="G14" s="94" t="s">
        <v>103</v>
      </c>
      <c r="H14" s="100"/>
      <c r="I14" s="95"/>
      <c r="J14" s="95">
        <v>40.020000000000003</v>
      </c>
      <c r="K14" s="116"/>
    </row>
    <row r="15" spans="1:11" x14ac:dyDescent="0.25">
      <c r="A15" s="56">
        <v>44382</v>
      </c>
      <c r="B15" s="57">
        <v>10</v>
      </c>
      <c r="C15" s="57" t="s">
        <v>104</v>
      </c>
      <c r="D15" s="57"/>
      <c r="E15" s="57" t="s">
        <v>105</v>
      </c>
      <c r="F15" s="117">
        <v>44355</v>
      </c>
      <c r="G15" s="99" t="s">
        <v>106</v>
      </c>
      <c r="H15" s="118"/>
      <c r="I15" s="58"/>
      <c r="J15" s="58">
        <v>500</v>
      </c>
      <c r="K15" s="116"/>
    </row>
    <row r="16" spans="1:11" x14ac:dyDescent="0.25">
      <c r="A16" s="56">
        <v>44382</v>
      </c>
      <c r="B16" s="57">
        <v>10</v>
      </c>
      <c r="C16" s="57" t="s">
        <v>107</v>
      </c>
      <c r="D16" s="57"/>
      <c r="E16" s="57" t="s">
        <v>99</v>
      </c>
      <c r="F16" s="117">
        <v>44354</v>
      </c>
      <c r="G16" s="99" t="s">
        <v>108</v>
      </c>
      <c r="H16" s="118" t="s">
        <v>128</v>
      </c>
      <c r="I16" s="58"/>
      <c r="J16" s="58">
        <v>419.56</v>
      </c>
      <c r="K16" s="116"/>
    </row>
    <row r="17" spans="1:13" x14ac:dyDescent="0.25">
      <c r="A17" s="56">
        <v>44382</v>
      </c>
      <c r="B17" s="57">
        <v>10</v>
      </c>
      <c r="C17" s="98" t="s">
        <v>98</v>
      </c>
      <c r="D17" s="61"/>
      <c r="E17" s="57" t="s">
        <v>99</v>
      </c>
      <c r="F17" s="115">
        <v>44355</v>
      </c>
      <c r="G17" s="94" t="s">
        <v>109</v>
      </c>
      <c r="H17" s="100"/>
      <c r="I17" s="95"/>
      <c r="J17" s="95">
        <v>4215.75</v>
      </c>
      <c r="K17" s="116"/>
    </row>
    <row r="18" spans="1:13" x14ac:dyDescent="0.25">
      <c r="A18" s="56">
        <v>44382</v>
      </c>
      <c r="B18" s="57">
        <v>10</v>
      </c>
      <c r="C18" s="57" t="s">
        <v>107</v>
      </c>
      <c r="D18" s="57"/>
      <c r="E18" s="57" t="s">
        <v>99</v>
      </c>
      <c r="F18" s="117">
        <v>44354</v>
      </c>
      <c r="G18" s="99" t="s">
        <v>110</v>
      </c>
      <c r="H18" s="118"/>
      <c r="I18" s="58"/>
      <c r="J18" s="58">
        <v>4556.2</v>
      </c>
      <c r="K18" s="116"/>
    </row>
    <row r="19" spans="1:13" x14ac:dyDescent="0.25">
      <c r="A19" s="56">
        <v>44400</v>
      </c>
      <c r="B19" s="57">
        <v>11</v>
      </c>
      <c r="C19" s="59" t="s">
        <v>111</v>
      </c>
      <c r="D19" s="59" t="s">
        <v>85</v>
      </c>
      <c r="E19" s="57"/>
      <c r="F19" s="117"/>
      <c r="G19" s="99" t="s">
        <v>129</v>
      </c>
      <c r="H19" s="118"/>
      <c r="I19" s="58">
        <v>64656.81</v>
      </c>
      <c r="J19" s="58"/>
      <c r="K19" s="116"/>
    </row>
    <row r="20" spans="1:13" x14ac:dyDescent="0.25">
      <c r="A20" s="56">
        <v>44419</v>
      </c>
      <c r="B20" s="57">
        <v>12</v>
      </c>
      <c r="C20" s="57" t="s">
        <v>112</v>
      </c>
      <c r="D20" s="119"/>
      <c r="E20" s="57"/>
      <c r="F20" s="115"/>
      <c r="G20" s="94" t="s">
        <v>130</v>
      </c>
      <c r="H20" s="100"/>
      <c r="I20" s="95"/>
      <c r="J20" s="95">
        <v>135.44</v>
      </c>
      <c r="K20" s="116"/>
    </row>
    <row r="21" spans="1:13" x14ac:dyDescent="0.25">
      <c r="A21" s="56">
        <v>44419</v>
      </c>
      <c r="B21" s="57">
        <v>12</v>
      </c>
      <c r="C21" s="98" t="s">
        <v>98</v>
      </c>
      <c r="D21" s="57"/>
      <c r="E21" s="57"/>
      <c r="F21" s="115"/>
      <c r="G21" s="94" t="s">
        <v>131</v>
      </c>
      <c r="H21" s="100"/>
      <c r="I21" s="95"/>
      <c r="J21" s="95">
        <v>1772.05</v>
      </c>
      <c r="K21" s="116"/>
    </row>
    <row r="22" spans="1:13" x14ac:dyDescent="0.25">
      <c r="A22" s="56">
        <v>44419</v>
      </c>
      <c r="B22" s="57">
        <v>12</v>
      </c>
      <c r="C22" s="57" t="s">
        <v>113</v>
      </c>
      <c r="D22" s="61"/>
      <c r="E22" s="57"/>
      <c r="F22" s="115"/>
      <c r="G22" s="94" t="s">
        <v>132</v>
      </c>
      <c r="H22" s="100"/>
      <c r="I22" s="95"/>
      <c r="J22" s="95">
        <v>120</v>
      </c>
      <c r="K22" s="116"/>
      <c r="L22" s="120" t="s">
        <v>118</v>
      </c>
      <c r="M22" s="100">
        <f>SUM(I8,I23)</f>
        <v>36983.700000000004</v>
      </c>
    </row>
    <row r="23" spans="1:13" x14ac:dyDescent="0.25">
      <c r="A23" s="56">
        <v>44421</v>
      </c>
      <c r="B23" s="57">
        <v>13</v>
      </c>
      <c r="C23" s="59" t="s">
        <v>114</v>
      </c>
      <c r="D23" s="60" t="s">
        <v>85</v>
      </c>
      <c r="E23" s="57"/>
      <c r="F23" s="117"/>
      <c r="G23" s="99" t="s">
        <v>115</v>
      </c>
      <c r="H23" s="118"/>
      <c r="I23" s="101">
        <v>31811.15</v>
      </c>
      <c r="J23" s="58"/>
      <c r="K23" s="116"/>
      <c r="L23" s="120" t="s">
        <v>119</v>
      </c>
      <c r="M23" s="100">
        <f>SUM(J6,J4)</f>
        <v>37704.44</v>
      </c>
    </row>
    <row r="24" spans="1:13" x14ac:dyDescent="0.25">
      <c r="A24" s="56">
        <v>44421</v>
      </c>
      <c r="B24" s="57">
        <v>13</v>
      </c>
      <c r="C24" s="59" t="s">
        <v>116</v>
      </c>
      <c r="D24" s="60" t="s">
        <v>85</v>
      </c>
      <c r="E24" s="57"/>
      <c r="F24" s="117"/>
      <c r="G24" s="99" t="s">
        <v>133</v>
      </c>
      <c r="H24" s="118"/>
      <c r="I24" s="58">
        <v>17328.03</v>
      </c>
      <c r="J24" s="58"/>
      <c r="K24" s="116"/>
      <c r="L24" s="121"/>
      <c r="M24" s="52"/>
    </row>
    <row r="25" spans="1:13" x14ac:dyDescent="0.25">
      <c r="A25" s="62">
        <v>44508</v>
      </c>
      <c r="B25" s="63">
        <v>18</v>
      </c>
      <c r="C25" s="57" t="s">
        <v>98</v>
      </c>
      <c r="D25" s="57"/>
      <c r="E25" s="57" t="s">
        <v>99</v>
      </c>
      <c r="F25" s="122">
        <v>44495</v>
      </c>
      <c r="G25" s="123" t="s">
        <v>134</v>
      </c>
      <c r="H25" s="118"/>
      <c r="I25" s="58"/>
      <c r="J25" s="95">
        <v>4441.55</v>
      </c>
    </row>
    <row r="26" spans="1:13" x14ac:dyDescent="0.25">
      <c r="A26" s="62">
        <v>44508</v>
      </c>
      <c r="B26" s="63">
        <v>18</v>
      </c>
      <c r="C26" s="57" t="s">
        <v>135</v>
      </c>
      <c r="D26" s="57"/>
      <c r="E26" s="57" t="s">
        <v>136</v>
      </c>
      <c r="F26" s="115">
        <v>44498</v>
      </c>
      <c r="G26" s="124" t="s">
        <v>137</v>
      </c>
      <c r="H26" s="118"/>
      <c r="I26" s="58"/>
      <c r="J26" s="95">
        <v>113.95</v>
      </c>
    </row>
    <row r="27" spans="1:13" x14ac:dyDescent="0.25">
      <c r="A27" s="62">
        <v>44508</v>
      </c>
      <c r="B27" s="63">
        <v>18</v>
      </c>
      <c r="C27" s="96" t="s">
        <v>126</v>
      </c>
      <c r="D27" s="57"/>
      <c r="E27" s="64"/>
      <c r="F27" s="115"/>
      <c r="G27" s="124" t="s">
        <v>138</v>
      </c>
      <c r="H27" s="118"/>
      <c r="I27" s="58"/>
      <c r="J27" s="95">
        <v>77000</v>
      </c>
    </row>
    <row r="28" spans="1:13" x14ac:dyDescent="0.25">
      <c r="A28" s="62">
        <v>44508</v>
      </c>
      <c r="B28" s="63">
        <v>18</v>
      </c>
      <c r="C28" s="57" t="s">
        <v>104</v>
      </c>
      <c r="D28" s="57"/>
      <c r="E28" s="57" t="s">
        <v>136</v>
      </c>
      <c r="F28" s="115">
        <v>44497</v>
      </c>
      <c r="G28" s="63" t="s">
        <v>139</v>
      </c>
      <c r="H28" s="118"/>
      <c r="I28" s="58"/>
      <c r="J28" s="95">
        <v>33.4</v>
      </c>
    </row>
    <row r="29" spans="1:13" x14ac:dyDescent="0.25">
      <c r="A29" s="62">
        <v>44508</v>
      </c>
      <c r="B29" s="63">
        <v>18</v>
      </c>
      <c r="C29" s="57" t="s">
        <v>140</v>
      </c>
      <c r="D29" s="57"/>
      <c r="E29" s="57" t="s">
        <v>136</v>
      </c>
      <c r="F29" s="115">
        <v>44497</v>
      </c>
      <c r="G29" s="63" t="s">
        <v>141</v>
      </c>
      <c r="H29" s="118"/>
      <c r="I29" s="58"/>
      <c r="J29" s="95">
        <v>11.9</v>
      </c>
    </row>
    <row r="30" spans="1:13" x14ac:dyDescent="0.25">
      <c r="A30" s="62">
        <v>44533</v>
      </c>
      <c r="B30" s="63">
        <v>19</v>
      </c>
      <c r="C30" s="59" t="s">
        <v>142</v>
      </c>
      <c r="D30" s="60" t="s">
        <v>85</v>
      </c>
      <c r="E30" s="57"/>
      <c r="F30" s="122"/>
      <c r="G30" s="123" t="s">
        <v>143</v>
      </c>
      <c r="H30" s="118"/>
      <c r="I30" s="58">
        <v>15314</v>
      </c>
      <c r="J30" s="95"/>
    </row>
    <row r="31" spans="1:13" x14ac:dyDescent="0.25">
      <c r="A31" s="62">
        <v>44538</v>
      </c>
      <c r="B31" s="63">
        <v>21</v>
      </c>
      <c r="C31" s="59" t="s">
        <v>142</v>
      </c>
      <c r="D31" s="59" t="s">
        <v>85</v>
      </c>
      <c r="E31" s="57"/>
      <c r="F31" s="115"/>
      <c r="G31" s="124" t="s">
        <v>144</v>
      </c>
      <c r="H31" s="118"/>
      <c r="I31" s="58">
        <v>56000</v>
      </c>
      <c r="J31" s="95"/>
    </row>
    <row r="32" spans="1:13" x14ac:dyDescent="0.25">
      <c r="A32" s="62">
        <v>44553</v>
      </c>
      <c r="B32" s="63">
        <v>24</v>
      </c>
      <c r="C32" s="57" t="s">
        <v>107</v>
      </c>
      <c r="D32" s="57"/>
      <c r="E32" s="57" t="s">
        <v>99</v>
      </c>
      <c r="F32" s="115">
        <v>44495</v>
      </c>
      <c r="G32" s="124" t="s">
        <v>145</v>
      </c>
      <c r="H32" s="118"/>
      <c r="I32" s="58"/>
      <c r="J32" s="95">
        <v>4556.2</v>
      </c>
    </row>
    <row r="33" spans="1:11" x14ac:dyDescent="0.25">
      <c r="A33" s="62">
        <v>44553</v>
      </c>
      <c r="B33" s="63">
        <v>24</v>
      </c>
      <c r="C33" s="57" t="s">
        <v>107</v>
      </c>
      <c r="D33" s="57"/>
      <c r="E33" s="57" t="s">
        <v>99</v>
      </c>
      <c r="F33" s="115">
        <v>44495</v>
      </c>
      <c r="G33" s="124" t="s">
        <v>146</v>
      </c>
      <c r="H33" s="118"/>
      <c r="I33" s="58"/>
      <c r="J33" s="95">
        <v>194.2</v>
      </c>
    </row>
    <row r="34" spans="1:11" x14ac:dyDescent="0.25">
      <c r="A34" s="62">
        <v>44553</v>
      </c>
      <c r="B34" s="63">
        <v>24</v>
      </c>
      <c r="C34" s="57" t="s">
        <v>112</v>
      </c>
      <c r="D34" s="57"/>
      <c r="E34" s="57"/>
      <c r="F34" s="115">
        <v>44540</v>
      </c>
      <c r="G34" s="63" t="s">
        <v>147</v>
      </c>
      <c r="H34" s="118"/>
      <c r="I34" s="58"/>
      <c r="J34" s="95">
        <v>648.74</v>
      </c>
    </row>
    <row r="35" spans="1:11" x14ac:dyDescent="0.25">
      <c r="A35" s="56">
        <v>44553</v>
      </c>
      <c r="B35" s="57">
        <v>24</v>
      </c>
      <c r="C35" s="57" t="s">
        <v>107</v>
      </c>
      <c r="D35" s="57"/>
      <c r="E35" s="57" t="s">
        <v>99</v>
      </c>
      <c r="F35" s="115">
        <v>44545</v>
      </c>
      <c r="G35" s="125" t="s">
        <v>148</v>
      </c>
      <c r="H35" s="118"/>
      <c r="I35" s="58"/>
      <c r="J35" s="58">
        <v>299.64999999999998</v>
      </c>
    </row>
    <row r="36" spans="1:11" x14ac:dyDescent="0.25">
      <c r="A36" s="56">
        <v>44553</v>
      </c>
      <c r="B36" s="57">
        <v>24</v>
      </c>
      <c r="C36" s="57" t="s">
        <v>149</v>
      </c>
      <c r="D36" s="57"/>
      <c r="E36" s="57" t="s">
        <v>99</v>
      </c>
      <c r="F36" s="115">
        <v>44517</v>
      </c>
      <c r="G36" s="125" t="s">
        <v>150</v>
      </c>
      <c r="H36" s="118"/>
      <c r="I36" s="58"/>
      <c r="J36" s="58">
        <v>84.94</v>
      </c>
    </row>
    <row r="37" spans="1:11" x14ac:dyDescent="0.25">
      <c r="A37" s="56">
        <v>44553</v>
      </c>
      <c r="B37" s="57">
        <v>24</v>
      </c>
      <c r="C37" s="57" t="s">
        <v>104</v>
      </c>
      <c r="D37" s="57"/>
      <c r="E37" s="64"/>
      <c r="F37" s="115">
        <v>44540</v>
      </c>
      <c r="G37" s="125" t="s">
        <v>147</v>
      </c>
      <c r="H37" s="118"/>
      <c r="I37" s="58"/>
      <c r="J37" s="58">
        <v>198.2</v>
      </c>
    </row>
    <row r="38" spans="1:11" x14ac:dyDescent="0.25">
      <c r="A38" s="56">
        <v>44553</v>
      </c>
      <c r="B38" s="57">
        <v>24</v>
      </c>
      <c r="C38" s="57" t="s">
        <v>107</v>
      </c>
      <c r="D38" s="57"/>
      <c r="E38" s="57" t="s">
        <v>99</v>
      </c>
      <c r="F38" s="115">
        <v>44525</v>
      </c>
      <c r="G38" s="125" t="s">
        <v>151</v>
      </c>
      <c r="H38" s="118"/>
      <c r="I38" s="58"/>
      <c r="J38" s="58">
        <v>108.9</v>
      </c>
    </row>
    <row r="39" spans="1:11" x14ac:dyDescent="0.25">
      <c r="A39" s="56">
        <v>44553</v>
      </c>
      <c r="B39" s="57">
        <v>24</v>
      </c>
      <c r="C39" s="57" t="s">
        <v>152</v>
      </c>
      <c r="D39" s="57"/>
      <c r="E39" s="57" t="s">
        <v>99</v>
      </c>
      <c r="F39" s="115">
        <v>44525</v>
      </c>
      <c r="G39" s="125" t="s">
        <v>153</v>
      </c>
      <c r="H39" s="118"/>
      <c r="I39" s="58"/>
      <c r="J39" s="58">
        <v>4912.6000000000004</v>
      </c>
    </row>
    <row r="40" spans="1:11" x14ac:dyDescent="0.25">
      <c r="A40" s="56">
        <v>44553</v>
      </c>
      <c r="B40" s="57">
        <v>24</v>
      </c>
      <c r="C40" s="57" t="s">
        <v>112</v>
      </c>
      <c r="D40" s="57"/>
      <c r="E40" s="57"/>
      <c r="F40" s="115">
        <v>44473</v>
      </c>
      <c r="G40" s="125" t="s">
        <v>147</v>
      </c>
      <c r="H40" s="118"/>
      <c r="I40" s="58"/>
      <c r="J40" s="58">
        <v>101.45</v>
      </c>
    </row>
    <row r="41" spans="1:11" x14ac:dyDescent="0.25">
      <c r="A41" s="56">
        <v>44553</v>
      </c>
      <c r="B41" s="57">
        <v>24</v>
      </c>
      <c r="C41" s="57" t="s">
        <v>152</v>
      </c>
      <c r="D41" s="57"/>
      <c r="E41" s="57" t="s">
        <v>99</v>
      </c>
      <c r="F41" s="115">
        <v>44525</v>
      </c>
      <c r="G41" s="125" t="s">
        <v>154</v>
      </c>
      <c r="H41" s="118"/>
      <c r="I41" s="58"/>
      <c r="J41" s="58">
        <v>1295.9100000000001</v>
      </c>
    </row>
    <row r="42" spans="1:11" x14ac:dyDescent="0.25">
      <c r="A42" s="56">
        <v>44553</v>
      </c>
      <c r="B42" s="57">
        <v>24</v>
      </c>
      <c r="C42" s="57" t="s">
        <v>112</v>
      </c>
      <c r="D42" s="57"/>
      <c r="E42" s="57"/>
      <c r="F42" s="117">
        <v>44473</v>
      </c>
      <c r="G42" s="57" t="s">
        <v>147</v>
      </c>
      <c r="H42" s="118"/>
      <c r="I42" s="118"/>
      <c r="J42" s="58">
        <v>26.53</v>
      </c>
    </row>
    <row r="43" spans="1:11" x14ac:dyDescent="0.25">
      <c r="A43" s="56"/>
      <c r="B43" s="57"/>
      <c r="C43" s="57"/>
      <c r="D43" s="57"/>
      <c r="E43" s="57"/>
      <c r="F43" s="117"/>
      <c r="G43" s="57"/>
      <c r="H43" s="118"/>
      <c r="I43" s="118"/>
    </row>
    <row r="44" spans="1:11" x14ac:dyDescent="0.25">
      <c r="A44" s="56"/>
      <c r="B44" s="57"/>
      <c r="C44" s="57"/>
      <c r="D44" s="57"/>
      <c r="E44" s="57"/>
      <c r="F44" s="117"/>
      <c r="G44" s="113" t="s">
        <v>155</v>
      </c>
      <c r="H44" s="114">
        <f ca="1">H3+I45-J45</f>
        <v>363595.49</v>
      </c>
      <c r="I44" s="118"/>
      <c r="J44" s="58"/>
    </row>
    <row r="45" spans="1:11" x14ac:dyDescent="0.25">
      <c r="A45" s="56"/>
      <c r="B45" s="57"/>
      <c r="C45" s="57"/>
      <c r="D45" s="57"/>
      <c r="E45" s="57"/>
      <c r="F45" s="117"/>
      <c r="G45" s="113"/>
      <c r="H45" s="114"/>
      <c r="I45" s="126">
        <f>SUM(I3:I43)</f>
        <v>290438.78000000003</v>
      </c>
      <c r="J45" s="126">
        <f ca="1">SUM(J3:J47)</f>
        <v>178639.45000000004</v>
      </c>
    </row>
    <row r="46" spans="1:11" x14ac:dyDescent="0.25">
      <c r="A46" s="56"/>
      <c r="B46" s="57"/>
      <c r="C46" s="57"/>
      <c r="D46" s="57"/>
      <c r="E46" s="57"/>
      <c r="F46" s="117"/>
      <c r="G46" s="127" t="s">
        <v>89</v>
      </c>
      <c r="H46" s="128"/>
      <c r="I46" s="128"/>
      <c r="J46" s="129">
        <v>37581.93</v>
      </c>
      <c r="K46" t="s">
        <v>156</v>
      </c>
    </row>
    <row r="47" spans="1:11" x14ac:dyDescent="0.25">
      <c r="A47" s="56"/>
      <c r="B47" s="57"/>
      <c r="C47" s="57"/>
      <c r="D47" s="57"/>
      <c r="E47" s="57"/>
      <c r="F47" s="117"/>
      <c r="G47" s="147" t="s">
        <v>161</v>
      </c>
      <c r="H47" s="129"/>
      <c r="I47" s="129"/>
      <c r="J47" s="129">
        <v>200</v>
      </c>
      <c r="K47" t="s">
        <v>160</v>
      </c>
    </row>
    <row r="48" spans="1:11" x14ac:dyDescent="0.25">
      <c r="A48" s="62"/>
      <c r="B48" s="63"/>
      <c r="C48" s="57"/>
      <c r="D48" s="57"/>
      <c r="E48" s="57"/>
      <c r="F48" s="64"/>
      <c r="G48" s="63"/>
      <c r="H48" s="100"/>
      <c r="I48" s="126">
        <f>SUM(I3:I43)</f>
        <v>290438.78000000003</v>
      </c>
      <c r="J48" s="126">
        <f ca="1">SUM(J3:J47,J46)</f>
        <v>216221.38000000003</v>
      </c>
      <c r="K48" s="116"/>
    </row>
    <row r="49" spans="1:12" x14ac:dyDescent="0.25">
      <c r="A49" s="112"/>
      <c r="B49" s="63"/>
      <c r="C49" s="57"/>
      <c r="D49" s="57"/>
      <c r="E49" s="57"/>
      <c r="F49" s="64" t="s">
        <v>125</v>
      </c>
      <c r="G49" s="113" t="s">
        <v>157</v>
      </c>
      <c r="H49" s="114">
        <f ca="1">H3+I48-J48</f>
        <v>326013.56000000006</v>
      </c>
      <c r="I49" s="100"/>
      <c r="J49" s="130" t="s">
        <v>125</v>
      </c>
      <c r="K49" s="52"/>
    </row>
    <row r="50" spans="1:12" ht="15.75" thickBot="1" x14ac:dyDescent="0.3"/>
    <row r="51" spans="1:12" ht="15.75" thickBot="1" x14ac:dyDescent="0.3">
      <c r="I51" s="131" t="s">
        <v>120</v>
      </c>
      <c r="J51" s="132" t="s">
        <v>121</v>
      </c>
      <c r="L51" s="52"/>
    </row>
    <row r="52" spans="1:12" ht="15.75" thickBot="1" x14ac:dyDescent="0.3">
      <c r="I52" s="133">
        <f>SUM(I5,I9:I22,I24:I43)</f>
        <v>253455.08</v>
      </c>
      <c r="J52" s="134">
        <f ca="1">SUM(J7:J47,J46)</f>
        <v>178516.94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Uitgaven - dépenses 2021</vt:lpstr>
      <vt:lpstr>OHbijdragen-contributions 2021 </vt:lpstr>
      <vt:lpstr>Kasboek-livre de caisse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kvlae</dc:creator>
  <cp:lastModifiedBy>Bourgeois Anne</cp:lastModifiedBy>
  <cp:lastPrinted>2021-07-07T13:34:48Z</cp:lastPrinted>
  <dcterms:created xsi:type="dcterms:W3CDTF">2017-11-25T06:44:33Z</dcterms:created>
  <dcterms:modified xsi:type="dcterms:W3CDTF">2022-02-18T14:02:31Z</dcterms:modified>
</cp:coreProperties>
</file>